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Комитет финансов\Documents\ДОКУМЕНТЫ 2025 ГОДА\2024г\ИСПОЛНЕНИЕ за 2024год\"/>
    </mc:Choice>
  </mc:AlternateContent>
  <xr:revisionPtr revIDLastSave="0" documentId="13_ncr:1_{7717CA08-FE7C-4A3B-8AE2-FFEC78DC85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 2024Г" sheetId="3" r:id="rId1"/>
  </sheets>
  <definedNames>
    <definedName name="_xlnm._FilterDatabase" localSheetId="0" hidden="1">'ДОХОДЫ  2024Г'!$A$11:$E$288</definedName>
    <definedName name="_xlnm.Print_Area" localSheetId="0">'ДОХОДЫ  2024Г'!$A$1:$E$306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8" i="3" l="1"/>
  <c r="D254" i="3"/>
  <c r="D253" i="3" s="1"/>
  <c r="D215" i="3"/>
  <c r="D214" i="3" s="1"/>
  <c r="E216" i="3"/>
  <c r="E217" i="3"/>
  <c r="E218" i="3"/>
  <c r="E219" i="3"/>
  <c r="E221" i="3"/>
  <c r="E223" i="3"/>
  <c r="E228" i="3"/>
  <c r="E230" i="3"/>
  <c r="E232" i="3"/>
  <c r="E234" i="3"/>
  <c r="E236" i="3"/>
  <c r="E238" i="3"/>
  <c r="E240" i="3"/>
  <c r="E242" i="3"/>
  <c r="E244" i="3"/>
  <c r="E246" i="3"/>
  <c r="E248" i="3"/>
  <c r="E250" i="3"/>
  <c r="E252" i="3"/>
  <c r="E255" i="3"/>
  <c r="E257" i="3"/>
  <c r="E259" i="3"/>
  <c r="E260" i="3"/>
  <c r="E261" i="3"/>
  <c r="E263" i="3"/>
  <c r="E264" i="3"/>
  <c r="E265" i="3"/>
  <c r="E266" i="3"/>
  <c r="E267" i="3"/>
  <c r="E268" i="3"/>
  <c r="E269" i="3"/>
  <c r="E271" i="3"/>
  <c r="E272" i="3"/>
  <c r="E273" i="3"/>
  <c r="E274" i="3"/>
  <c r="E275" i="3"/>
  <c r="E279" i="3"/>
  <c r="E285" i="3"/>
  <c r="E286" i="3"/>
  <c r="E287" i="3"/>
  <c r="E288" i="3"/>
  <c r="E289" i="3"/>
  <c r="E293" i="3"/>
  <c r="E304" i="3"/>
  <c r="E306" i="3"/>
  <c r="E213" i="3"/>
  <c r="E194" i="3"/>
  <c r="E195" i="3"/>
  <c r="E196" i="3"/>
  <c r="E203" i="3"/>
  <c r="E205" i="3"/>
  <c r="E206" i="3"/>
  <c r="E208" i="3"/>
  <c r="D89" i="3"/>
  <c r="D85" i="3" s="1"/>
  <c r="D84" i="3" s="1"/>
  <c r="D15" i="3"/>
  <c r="D200" i="3"/>
  <c r="D198" i="3"/>
  <c r="E192" i="3"/>
  <c r="E193" i="3"/>
  <c r="E162" i="3"/>
  <c r="E163" i="3"/>
  <c r="E164" i="3"/>
  <c r="E165" i="3"/>
  <c r="E172" i="3"/>
  <c r="E174" i="3"/>
  <c r="E176" i="3"/>
  <c r="E177" i="3"/>
  <c r="E180" i="3"/>
  <c r="E181" i="3"/>
  <c r="E183" i="3"/>
  <c r="E185" i="3"/>
  <c r="E186" i="3"/>
  <c r="E187" i="3"/>
  <c r="E190" i="3"/>
  <c r="E159" i="3"/>
  <c r="E160" i="3"/>
  <c r="E148" i="3"/>
  <c r="E149" i="3"/>
  <c r="E150" i="3"/>
  <c r="E151" i="3"/>
  <c r="E153" i="3"/>
  <c r="E154" i="3"/>
  <c r="E155" i="3"/>
  <c r="E156" i="3"/>
  <c r="E157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1" i="3"/>
  <c r="E142" i="3"/>
  <c r="E145" i="3"/>
  <c r="E147" i="3"/>
  <c r="E119" i="3"/>
  <c r="E121" i="3"/>
  <c r="E122" i="3"/>
  <c r="E124" i="3"/>
  <c r="E125" i="3"/>
  <c r="E113" i="3"/>
  <c r="E114" i="3"/>
  <c r="E118" i="3"/>
  <c r="E106" i="3"/>
  <c r="E107" i="3"/>
  <c r="E108" i="3"/>
  <c r="E109" i="3"/>
  <c r="E112" i="3"/>
  <c r="D111" i="3"/>
  <c r="D110" i="3" s="1"/>
  <c r="E103" i="3"/>
  <c r="E104" i="3"/>
  <c r="E95" i="3"/>
  <c r="E98" i="3"/>
  <c r="E100" i="3"/>
  <c r="E87" i="3"/>
  <c r="E88" i="3"/>
  <c r="E90" i="3"/>
  <c r="E91" i="3"/>
  <c r="E86" i="3"/>
  <c r="E80" i="3"/>
  <c r="E76" i="3"/>
  <c r="E65" i="3"/>
  <c r="E66" i="3"/>
  <c r="E68" i="3"/>
  <c r="E69" i="3"/>
  <c r="E70" i="3"/>
  <c r="E59" i="3"/>
  <c r="E61" i="3"/>
  <c r="E56" i="3"/>
  <c r="D33" i="3"/>
  <c r="C33" i="3"/>
  <c r="D31" i="3"/>
  <c r="D29" i="3"/>
  <c r="D27" i="3"/>
  <c r="E28" i="3"/>
  <c r="E30" i="3"/>
  <c r="E32" i="3"/>
  <c r="E38" i="3"/>
  <c r="E39" i="3"/>
  <c r="E40" i="3"/>
  <c r="E42" i="3"/>
  <c r="E43" i="3"/>
  <c r="E44" i="3"/>
  <c r="E45" i="3"/>
  <c r="E46" i="3"/>
  <c r="E48" i="3"/>
  <c r="E49" i="3"/>
  <c r="E53" i="3"/>
  <c r="E17" i="3"/>
  <c r="E18" i="3"/>
  <c r="E19" i="3"/>
  <c r="E20" i="3"/>
  <c r="E21" i="3"/>
  <c r="E22" i="3"/>
  <c r="E23" i="3"/>
  <c r="E24" i="3"/>
  <c r="E16" i="3"/>
  <c r="D305" i="3"/>
  <c r="D301" i="3"/>
  <c r="D299" i="3"/>
  <c r="D297" i="3"/>
  <c r="D292" i="3"/>
  <c r="D294" i="3"/>
  <c r="D290" i="3"/>
  <c r="D277" i="3"/>
  <c r="D251" i="3"/>
  <c r="D247" i="3"/>
  <c r="D245" i="3"/>
  <c r="D239" i="3"/>
  <c r="D235" i="3"/>
  <c r="D225" i="3"/>
  <c r="D220" i="3"/>
  <c r="D212" i="3"/>
  <c r="D191" i="3"/>
  <c r="D168" i="3"/>
  <c r="D161" i="3"/>
  <c r="D158" i="3"/>
  <c r="D152" i="3"/>
  <c r="D146" i="3"/>
  <c r="D143" i="3"/>
  <c r="D126" i="3"/>
  <c r="D123" i="3"/>
  <c r="D120" i="3"/>
  <c r="D117" i="3"/>
  <c r="D102" i="3"/>
  <c r="D97" i="3"/>
  <c r="D99" i="3"/>
  <c r="D94" i="3"/>
  <c r="D93" i="3" s="1"/>
  <c r="D82" i="3"/>
  <c r="D81" i="3" s="1"/>
  <c r="D79" i="3"/>
  <c r="C79" i="3"/>
  <c r="D77" i="3"/>
  <c r="D75" i="3"/>
  <c r="E75" i="3" s="1"/>
  <c r="C75" i="3"/>
  <c r="D73" i="3"/>
  <c r="D63" i="3"/>
  <c r="D62" i="3" s="1"/>
  <c r="D60" i="3"/>
  <c r="D58" i="3"/>
  <c r="C58" i="3"/>
  <c r="D55" i="3"/>
  <c r="E55" i="3" s="1"/>
  <c r="C55" i="3"/>
  <c r="D52" i="3"/>
  <c r="D50" i="3"/>
  <c r="D47" i="3"/>
  <c r="C52" i="3"/>
  <c r="C47" i="3"/>
  <c r="D37" i="3"/>
  <c r="D41" i="3"/>
  <c r="E41" i="3" s="1"/>
  <c r="C41" i="3"/>
  <c r="C37" i="3"/>
  <c r="C31" i="3"/>
  <c r="C29" i="3"/>
  <c r="C27" i="3"/>
  <c r="D14" i="3"/>
  <c r="C15" i="3"/>
  <c r="C14" i="3" s="1"/>
  <c r="C298" i="3"/>
  <c r="E298" i="3" s="1"/>
  <c r="D197" i="3" l="1"/>
  <c r="E37" i="3"/>
  <c r="E47" i="3"/>
  <c r="E27" i="3"/>
  <c r="E14" i="3"/>
  <c r="E52" i="3"/>
  <c r="E79" i="3"/>
  <c r="E31" i="3"/>
  <c r="C36" i="3"/>
  <c r="E58" i="3"/>
  <c r="D26" i="3"/>
  <c r="D72" i="3"/>
  <c r="D71" i="3" s="1"/>
  <c r="D25" i="3"/>
  <c r="E29" i="3"/>
  <c r="E15" i="3"/>
  <c r="D36" i="3"/>
  <c r="D296" i="3"/>
  <c r="D276" i="3"/>
  <c r="D224" i="3"/>
  <c r="D211" i="3"/>
  <c r="D116" i="3"/>
  <c r="D101" i="3"/>
  <c r="D96" i="3"/>
  <c r="D57" i="3"/>
  <c r="C215" i="3"/>
  <c r="E215" i="3" s="1"/>
  <c r="C220" i="3"/>
  <c r="E220" i="3" s="1"/>
  <c r="C256" i="3"/>
  <c r="E256" i="3" s="1"/>
  <c r="C262" i="3"/>
  <c r="E262" i="3" s="1"/>
  <c r="C280" i="3"/>
  <c r="E280" i="3" s="1"/>
  <c r="C281" i="3"/>
  <c r="E281" i="3" s="1"/>
  <c r="C282" i="3"/>
  <c r="E282" i="3" s="1"/>
  <c r="C283" i="3"/>
  <c r="E283" i="3" s="1"/>
  <c r="C284" i="3"/>
  <c r="E284" i="3" s="1"/>
  <c r="C295" i="3"/>
  <c r="E295" i="3" s="1"/>
  <c r="C300" i="3"/>
  <c r="E300" i="3" s="1"/>
  <c r="E36" i="3" l="1"/>
  <c r="D115" i="3"/>
  <c r="D92" i="3"/>
  <c r="D54" i="3"/>
  <c r="D35" i="3"/>
  <c r="D210" i="3"/>
  <c r="C74" i="3"/>
  <c r="C73" i="3" l="1"/>
  <c r="E73" i="3" s="1"/>
  <c r="E74" i="3"/>
  <c r="D13" i="3"/>
  <c r="D12" i="3" s="1"/>
  <c r="D209" i="3"/>
  <c r="C64" i="3"/>
  <c r="C78" i="3"/>
  <c r="C51" i="3"/>
  <c r="C83" i="3"/>
  <c r="C105" i="3"/>
  <c r="E105" i="3" s="1"/>
  <c r="C144" i="3"/>
  <c r="E144" i="3" s="1"/>
  <c r="C167" i="3"/>
  <c r="E167" i="3" s="1"/>
  <c r="C170" i="3"/>
  <c r="E170" i="3" s="1"/>
  <c r="C175" i="3"/>
  <c r="E175" i="3" s="1"/>
  <c r="C302" i="3"/>
  <c r="C299" i="3"/>
  <c r="E299" i="3" s="1"/>
  <c r="C291" i="3"/>
  <c r="E291" i="3" s="1"/>
  <c r="C270" i="3"/>
  <c r="E270" i="3" s="1"/>
  <c r="C258" i="3"/>
  <c r="C226" i="3"/>
  <c r="E226" i="3" s="1"/>
  <c r="C82" i="3" l="1"/>
  <c r="E83" i="3"/>
  <c r="C254" i="3"/>
  <c r="E254" i="3" s="1"/>
  <c r="E258" i="3"/>
  <c r="C301" i="3"/>
  <c r="E301" i="3" s="1"/>
  <c r="E302" i="3"/>
  <c r="C77" i="3"/>
  <c r="E78" i="3"/>
  <c r="C50" i="3"/>
  <c r="E51" i="3"/>
  <c r="C63" i="3"/>
  <c r="E64" i="3"/>
  <c r="C245" i="3"/>
  <c r="E245" i="3" s="1"/>
  <c r="E77" i="3" l="1"/>
  <c r="C72" i="3"/>
  <c r="C62" i="3"/>
  <c r="E62" i="3" s="1"/>
  <c r="E63" i="3"/>
  <c r="C35" i="3"/>
  <c r="E35" i="3" s="1"/>
  <c r="E50" i="3"/>
  <c r="C81" i="3"/>
  <c r="E81" i="3" s="1"/>
  <c r="E82" i="3"/>
  <c r="C225" i="3"/>
  <c r="E225" i="3" s="1"/>
  <c r="C290" i="3"/>
  <c r="E290" i="3" s="1"/>
  <c r="C237" i="3"/>
  <c r="E237" i="3" s="1"/>
  <c r="C251" i="3"/>
  <c r="E251" i="3" s="1"/>
  <c r="C102" i="3"/>
  <c r="E102" i="3" s="1"/>
  <c r="C71" i="3" l="1"/>
  <c r="E71" i="3" s="1"/>
  <c r="E72" i="3"/>
  <c r="C292" i="3"/>
  <c r="E292" i="3" s="1"/>
  <c r="C233" i="3"/>
  <c r="E233" i="3" s="1"/>
  <c r="C189" i="3" l="1"/>
  <c r="E189" i="3" s="1"/>
  <c r="C278" i="3" l="1"/>
  <c r="E278" i="3" s="1"/>
  <c r="C297" i="3" l="1"/>
  <c r="E297" i="3" s="1"/>
  <c r="C305" i="3" l="1"/>
  <c r="E305" i="3" s="1"/>
  <c r="C247" i="3"/>
  <c r="E247" i="3" s="1"/>
  <c r="C241" i="3"/>
  <c r="E241" i="3" s="1"/>
  <c r="C243" i="3"/>
  <c r="E243" i="3" s="1"/>
  <c r="C227" i="3" l="1"/>
  <c r="E227" i="3" s="1"/>
  <c r="C143" i="3"/>
  <c r="E143" i="3" s="1"/>
  <c r="C60" i="3" l="1"/>
  <c r="C67" i="3"/>
  <c r="E67" i="3" s="1"/>
  <c r="C89" i="3"/>
  <c r="E89" i="3" s="1"/>
  <c r="C94" i="3"/>
  <c r="C99" i="3"/>
  <c r="E99" i="3" s="1"/>
  <c r="C111" i="3"/>
  <c r="C117" i="3"/>
  <c r="E117" i="3" s="1"/>
  <c r="C120" i="3"/>
  <c r="E120" i="3" s="1"/>
  <c r="C123" i="3"/>
  <c r="E123" i="3" s="1"/>
  <c r="C126" i="3"/>
  <c r="E126" i="3" s="1"/>
  <c r="C140" i="3"/>
  <c r="E140" i="3" s="1"/>
  <c r="C146" i="3"/>
  <c r="E146" i="3" s="1"/>
  <c r="C152" i="3"/>
  <c r="E152" i="3" s="1"/>
  <c r="C158" i="3"/>
  <c r="E158" i="3" s="1"/>
  <c r="C161" i="3"/>
  <c r="E161" i="3" s="1"/>
  <c r="C166" i="3"/>
  <c r="E166" i="3" s="1"/>
  <c r="C169" i="3"/>
  <c r="E169" i="3" s="1"/>
  <c r="C171" i="3"/>
  <c r="E171" i="3" s="1"/>
  <c r="C173" i="3"/>
  <c r="E173" i="3" s="1"/>
  <c r="C179" i="3"/>
  <c r="E179" i="3" s="1"/>
  <c r="C182" i="3"/>
  <c r="E182" i="3" s="1"/>
  <c r="C184" i="3"/>
  <c r="E184" i="3" s="1"/>
  <c r="C188" i="3"/>
  <c r="E188" i="3" s="1"/>
  <c r="C110" i="3" l="1"/>
  <c r="E110" i="3" s="1"/>
  <c r="E111" i="3"/>
  <c r="C93" i="3"/>
  <c r="E93" i="3" s="1"/>
  <c r="E94" i="3"/>
  <c r="C57" i="3"/>
  <c r="E57" i="3" s="1"/>
  <c r="E60" i="3"/>
  <c r="C85" i="3"/>
  <c r="C26" i="3"/>
  <c r="C97" i="3"/>
  <c r="C54" i="3"/>
  <c r="E54" i="3" s="1"/>
  <c r="C101" i="3"/>
  <c r="E101" i="3" s="1"/>
  <c r="C178" i="3"/>
  <c r="E178" i="3" s="1"/>
  <c r="C168" i="3"/>
  <c r="E168" i="3" s="1"/>
  <c r="C116" i="3"/>
  <c r="E116" i="3" s="1"/>
  <c r="C253" i="3"/>
  <c r="E253" i="3" s="1"/>
  <c r="C307" i="3"/>
  <c r="C303" i="3"/>
  <c r="E303" i="3" s="1"/>
  <c r="C294" i="3"/>
  <c r="E294" i="3" s="1"/>
  <c r="C277" i="3"/>
  <c r="E277" i="3" s="1"/>
  <c r="C249" i="3"/>
  <c r="E249" i="3" s="1"/>
  <c r="C239" i="3"/>
  <c r="E239" i="3" s="1"/>
  <c r="C235" i="3"/>
  <c r="E235" i="3" s="1"/>
  <c r="C231" i="3"/>
  <c r="E231" i="3" s="1"/>
  <c r="C229" i="3"/>
  <c r="E229" i="3" s="1"/>
  <c r="C222" i="3"/>
  <c r="E222" i="3" s="1"/>
  <c r="C214" i="3"/>
  <c r="E214" i="3" s="1"/>
  <c r="C212" i="3"/>
  <c r="E212" i="3" s="1"/>
  <c r="C207" i="3"/>
  <c r="C202" i="3"/>
  <c r="E202" i="3" s="1"/>
  <c r="C200" i="3"/>
  <c r="C198" i="3"/>
  <c r="C191" i="3"/>
  <c r="E191" i="3" s="1"/>
  <c r="C25" i="3" l="1"/>
  <c r="E25" i="3" s="1"/>
  <c r="E26" i="3"/>
  <c r="C96" i="3"/>
  <c r="E97" i="3"/>
  <c r="C84" i="3"/>
  <c r="E84" i="3" s="1"/>
  <c r="E85" i="3"/>
  <c r="C204" i="3"/>
  <c r="E204" i="3" s="1"/>
  <c r="E207" i="3"/>
  <c r="C211" i="3"/>
  <c r="E211" i="3" s="1"/>
  <c r="C296" i="3"/>
  <c r="E296" i="3" s="1"/>
  <c r="C224" i="3"/>
  <c r="E224" i="3" s="1"/>
  <c r="C276" i="3"/>
  <c r="E276" i="3" s="1"/>
  <c r="C197" i="3"/>
  <c r="C115" i="3"/>
  <c r="E115" i="3" s="1"/>
  <c r="C92" i="3" l="1"/>
  <c r="E92" i="3" s="1"/>
  <c r="E96" i="3"/>
  <c r="C13" i="3"/>
  <c r="E13" i="3" s="1"/>
  <c r="C210" i="3"/>
  <c r="C209" i="3" l="1"/>
  <c r="E209" i="3" s="1"/>
  <c r="E210" i="3"/>
  <c r="C12" i="3"/>
  <c r="E12" i="3" s="1"/>
</calcChain>
</file>

<file path=xl/sharedStrings.xml><?xml version="1.0" encoding="utf-8"?>
<sst xmlns="http://schemas.openxmlformats.org/spreadsheetml/2006/main" count="606" uniqueCount="570">
  <si>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</si>
  <si>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</si>
  <si>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</si>
  <si>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</si>
  <si>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</si>
  <si>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</si>
  <si>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</si>
  <si>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</si>
  <si>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</si>
  <si>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</si>
  <si>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</si>
  <si>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</si>
  <si>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</si>
  <si>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</si>
  <si>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</si>
  <si>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</si>
  <si>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</si>
  <si>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</si>
  <si>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</si>
  <si>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</si>
  <si>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</si>
  <si>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</si>
  <si>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</si>
  <si>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</si>
  <si>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</si>
  <si>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</si>
  <si>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</si>
  <si>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</si>
  <si>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</si>
  <si>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</si>
  <si>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</si>
  <si>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</si>
  <si>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</si>
  <si>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</si>
  <si>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</si>
  <si>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</si>
  <si>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</si>
  <si>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</si>
  <si>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</si>
  <si>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</si>
  <si>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</si>
  <si>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</si>
  <si>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</si>
  <si>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</si>
  <si>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</si>
  <si>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</si>
  <si>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</si>
  <si>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</si>
  <si>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</si>
  <si>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</si>
  <si>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</si>
  <si>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</si>
  <si>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</si>
  <si>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</si>
  <si>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</si>
  <si>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</si>
  <si>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</si>
  <si>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</si>
  <si>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</si>
  <si>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</si>
  <si>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</si>
  <si>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</si>
  <si>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</si>
  <si>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</si>
  <si>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</si>
  <si>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</si>
  <si>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</si>
  <si>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</si>
  <si>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</si>
  <si>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</si>
  <si>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</si>
  <si>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</si>
  <si>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</si>
  <si>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</si>
  <si>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</si>
  <si>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</si>
  <si>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</si>
  <si>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</si>
  <si>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</si>
  <si>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</si>
  <si>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</si>
  <si>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</si>
  <si>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</si>
  <si>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</si>
  <si>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</si>
  <si>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</si>
  <si>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</si>
  <si>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</si>
  <si>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</si>
  <si>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</si>
  <si>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</si>
  <si>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</si>
  <si>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</si>
  <si>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</si>
  <si>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</si>
  <si>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</si>
  <si>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</si>
  <si>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</si>
  <si>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</si>
  <si>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</si>
  <si>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</si>
  <si>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</si>
  <si>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</si>
  <si>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</si>
  <si>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</si>
  <si>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</si>
  <si>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</si>
  <si>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</si>
  <si>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</si>
  <si>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</si>
  <si>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</si>
  <si>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</si>
  <si>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</si>
  <si>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</si>
  <si>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</si>
  <si>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</si>
  <si>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</si>
  <si>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</si>
  <si>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</si>
  <si>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</si>
  <si>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</si>
  <si>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</si>
  <si>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</si>
  <si>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</si>
  <si>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</si>
  <si>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</si>
  <si>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</si>
  <si>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</si>
  <si>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</si>
  <si>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</si>
  <si>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</si>
  <si>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</si>
  <si>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</si>
  <si>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</si>
  <si>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</si>
  <si>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</si>
  <si>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</si>
  <si>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</si>
  <si>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</si>
  <si>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</si>
  <si>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</si>
  <si>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</si>
  <si>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</si>
  <si>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</si>
  <si>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</si>
  <si>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</si>
  <si>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</si>
  <si>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</si>
  <si>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</si>
  <si>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</si>
  <si>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</si>
  <si>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</si>
  <si>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</si>
  <si>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</si>
  <si>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</si>
  <si>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</si>
  <si>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</si>
  <si>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</si>
  <si>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</si>
  <si>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</si>
  <si>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</si>
  <si>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</si>
  <si>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</si>
  <si>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</si>
  <si>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</si>
  <si>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</si>
  <si>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</si>
  <si>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</si>
  <si>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</si>
  <si>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</si>
  <si>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</si>
  <si>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</si>
  <si>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</si>
  <si>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</si>
  <si>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</si>
  <si>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</si>
  <si>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</si>
  <si>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</si>
  <si>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</si>
  <si>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</si>
  <si>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</si>
  <si>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</si>
  <si>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</si>
  <si>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</si>
  <si>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</si>
  <si>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</si>
  <si>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</si>
  <si>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</si>
  <si>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</si>
  <si>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</si>
  <si>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</si>
  <si>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</si>
  <si>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</si>
  <si>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</si>
  <si>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</si>
  <si>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</si>
  <si>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</si>
  <si>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</si>
  <si>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</si>
  <si>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</si>
  <si>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</si>
  <si>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</si>
  <si>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</si>
  <si>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</si>
  <si>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</si>
  <si>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</si>
  <si>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</si>
  <si>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</si>
  <si>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</si>
  <si>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</si>
  <si>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</si>
  <si>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</si>
  <si>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</si>
  <si>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</si>
  <si>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</si>
  <si>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</si>
  <si>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</si>
  <si>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</si>
  <si>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</si>
  <si>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</si>
  <si>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</si>
  <si>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</si>
  <si>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</si>
  <si>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</si>
  <si>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</si>
  <si>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</si>
  <si>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</si>
  <si>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</si>
  <si>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</si>
  <si>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</si>
  <si>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</si>
  <si>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</si>
  <si>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</si>
  <si>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</si>
  <si>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</si>
  <si>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</si>
  <si>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</si>
  <si>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</si>
  <si>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</si>
  <si>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</si>
  <si>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</si>
  <si>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</si>
  <si>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</si>
  <si>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</si>
  <si>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</si>
  <si>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</si>
  <si>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</si>
  <si>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</si>
  <si>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</si>
  <si>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</si>
  <si>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</si>
  <si>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</si>
  <si>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</si>
  <si>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</si>
  <si>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</si>
  <si>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</si>
  <si>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</si>
  <si>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</si>
  <si>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</si>
  <si>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</si>
  <si>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</si>
  <si>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</si>
  <si>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</si>
  <si>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</si>
  <si>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</si>
  <si>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</si>
  <si>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</si>
  <si>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</si>
  <si>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</si>
  <si>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</si>
  <si>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</si>
  <si>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</si>
  <si>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</si>
  <si>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</si>
  <si>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</si>
  <si>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</si>
  <si>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</si>
  <si>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</si>
  <si>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</si>
  <si>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</si>
  <si>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</si>
  <si>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</si>
  <si>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</si>
  <si>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</si>
  <si>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</si>
  <si>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</si>
  <si>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</si>
  <si>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</si>
  <si>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</si>
  <si>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</si>
  <si>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</si>
  <si>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</si>
  <si>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</si>
  <si>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</si>
  <si>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</si>
  <si>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</si>
  <si>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</si>
  <si>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</si>
  <si>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</si>
  <si>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</si>
  <si>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</si>
  <si>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</si>
  <si>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</si>
  <si>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</si>
  <si>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</si>
  <si>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</si>
  <si>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</si>
  <si>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</si>
  <si>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</si>
  <si>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</si>
  <si>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</si>
  <si>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</si>
  <si>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</si>
  <si>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</si>
  <si>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</si>
  <si>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</si>
  <si>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</si>
  <si>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</si>
  <si>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</si>
  <si>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</si>
  <si>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</si>
  <si>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</si>
  <si>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</si>
  <si>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</si>
  <si>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</si>
  <si>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</si>
  <si>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</si>
  <si>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</si>
  <si>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</si>
  <si>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</si>
  <si>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</si>
  <si>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</si>
  <si>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</si>
  <si>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</si>
  <si>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</si>
  <si>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</si>
  <si>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</si>
  <si>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</si>
  <si>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</si>
  <si>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</si>
  <si>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</si>
  <si>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</si>
  <si>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</si>
  <si>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</si>
  <si>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</si>
  <si>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</si>
  <si>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</si>
  <si>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</si>
  <si>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</si>
  <si>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</si>
  <si>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</si>
  <si>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</si>
  <si>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</si>
  <si>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</si>
  <si>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</si>
  <si>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</si>
  <si>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2 02 25304 00 0000 150
</t>
  </si>
  <si>
    <t xml:space="preserve">2 02 25467 00 0000 150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</si>
  <si>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</si>
  <si>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</si>
  <si>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</si>
  <si>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2 02 25576 00 0000 150</t>
  </si>
  <si>
    <t>Субсидии бюджетам на обеспечение комплексного развития сельских территорий</t>
  </si>
  <si>
    <t>2 02 29999 00 0000 150</t>
  </si>
  <si>
    <t>Прочие субсидии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</si>
  <si>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</si>
  <si>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</si>
  <si>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</si>
  <si>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</si>
  <si>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</si>
  <si>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</si>
  <si>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</si>
  <si>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</si>
  <si>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</si>
  <si>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</si>
  <si>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</si>
  <si>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</si>
  <si>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</si>
  <si>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</si>
  <si>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</si>
  <si>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</si>
  <si>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</si>
  <si>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</si>
  <si>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</si>
  <si>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</si>
  <si>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</si>
  <si>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>руб.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</si>
  <si>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</si>
  <si>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</si>
  <si>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</si>
  <si>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</si>
  <si>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</si>
  <si>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 xml:space="preserve">Субвенции бюджетам муниципальных округов на государственную регистрацию актов гражданского состояния
</t>
  </si>
  <si>
    <t>2 02 35930 14 0000 150</t>
  </si>
  <si>
    <t>2 02 35120 14 0000 150</t>
  </si>
  <si>
    <t xml:space="preserve">Субвенции бюджетам муниципальных округов на выполнение передаваемых полномочий субъектов Российской Федерации
федеральных
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</si>
  <si>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</si>
  <si>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</si>
  <si>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</si>
  <si>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
</t>
  </si>
  <si>
    <t xml:space="preserve">1 06 01020 14 0000 110
</t>
  </si>
  <si>
    <t xml:space="preserve">Земельный налог с организаций, обладающих земельным участком, расположенным в границах муниципальных округов
</t>
  </si>
  <si>
    <t xml:space="preserve">1 06 06032 14 0000 110
</t>
  </si>
  <si>
    <t xml:space="preserve">1 06 06042 14 0000 110
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</si>
  <si>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</si>
  <si>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</si>
  <si>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</si>
  <si>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</si>
  <si>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</si>
  <si>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</si>
  <si>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</si>
  <si>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</si>
  <si>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</si>
  <si>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</si>
  <si>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</si>
  <si>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</si>
  <si>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</si>
  <si>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</si>
  <si>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</si>
  <si>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</si>
  <si>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</si>
  <si>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</si>
  <si>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 xml:space="preserve"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</si>
  <si>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2 02 25097 14 0000 150</t>
  </si>
  <si>
    <t xml:space="preserve">2 02 25169 14 0000 150
</t>
  </si>
  <si>
    <t xml:space="preserve"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</si>
  <si>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2 02 25497 14 0000 150</t>
  </si>
  <si>
    <t>2 02 25576 14 0000 150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</si>
  <si>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</si>
  <si>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</si>
  <si>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</si>
  <si>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</si>
  <si>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</si>
  <si>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</si>
  <si>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</si>
  <si>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</si>
  <si>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</si>
  <si>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</si>
  <si>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</si>
  <si>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</si>
  <si>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</si>
  <si>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</si>
  <si>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</si>
  <si>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</si>
  <si>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</si>
  <si>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 xml:space="preserve">2 02 25467 14 0000 150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</si>
  <si>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</si>
  <si>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</si>
  <si>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</si>
  <si>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</si>
  <si>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</si>
  <si>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Субсидия бюджетам муниципальных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</si>
  <si>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</si>
  <si>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</si>
  <si>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</si>
  <si>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</si>
  <si>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</si>
  <si>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</si>
  <si>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</si>
  <si>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 xml:space="preserve"> 2 02 25513 00 0000 150</t>
  </si>
  <si>
    <t xml:space="preserve"> 2 02 25513 14 0000 150</t>
  </si>
  <si>
    <t>2 02 25555 00 0000 150</t>
  </si>
  <si>
    <t>2 02 25555 14 0000 150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</si>
  <si>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</si>
  <si>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</si>
  <si>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</si>
  <si>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</si>
  <si>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</si>
  <si>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</si>
  <si>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</si>
  <si>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</si>
  <si>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</si>
  <si>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</si>
  <si>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</si>
  <si>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</si>
  <si>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</si>
  <si>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</si>
  <si>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</si>
  <si>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муниципального образования "Хасынский муниципальный округ Магаданской области"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</si>
  <si>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</si>
  <si>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</si>
  <si>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</si>
  <si>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</si>
  <si>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</si>
  <si>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</si>
  <si>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</si>
  <si>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</si>
  <si>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</si>
  <si>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</si>
  <si>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</si>
  <si>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</si>
  <si>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</si>
  <si>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</si>
  <si>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</si>
  <si>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</si>
  <si>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</si>
  <si>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</si>
  <si>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</si>
  <si>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</si>
  <si>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</si>
  <si>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</si>
  <si>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</si>
  <si>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</si>
  <si>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</si>
  <si>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</si>
  <si>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</si>
  <si>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</si>
  <si>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</si>
  <si>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</si>
  <si>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</si>
  <si>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</si>
  <si>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</si>
  <si>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</si>
  <si>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</si>
  <si>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</si>
  <si>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</si>
  <si>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</si>
  <si>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</si>
  <si>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</si>
  <si>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</si>
  <si>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</si>
  <si>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</si>
  <si>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</si>
  <si>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2 02 20299 00 0000 150</t>
  </si>
  <si>
    <t>1 14 02042 14 0000 410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</si>
  <si>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</si>
  <si>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</si>
  <si>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 xml:space="preserve">Дотации бюджетам муниципальных округов на поддержку мер по обеспечению сбалансированности бюджетов, в том числе:
</t>
  </si>
  <si>
    <t>2 02 25505 00 0000 150</t>
  </si>
  <si>
    <t>2 02 25505 14 0000 150</t>
  </si>
  <si>
    <t>2 02 15002 14 00000 150</t>
  </si>
  <si>
    <t>2 02 45050 14 0000 150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</si>
  <si>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</si>
  <si>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Государственная поддержка отрасли культура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</si>
  <si>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</si>
  <si>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</si>
  <si>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2 02 45050 00 0000 150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</si>
  <si>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муниципальных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</si>
  <si>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</si>
  <si>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</si>
  <si>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</si>
  <si>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</si>
  <si>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</si>
  <si>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</si>
  <si>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</si>
  <si>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</si>
  <si>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</si>
  <si>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Дотации бюджетам муниципальных округов на поддержку мер по обеспечению сбалансированности бюджетов (в целях оказания финансовой помощи для реализации полномочий по решению вопросов местного значения в связи с недостаточностью доходов местного бюджета)</t>
  </si>
  <si>
    <t xml:space="preserve">Дотации бюджетам муниципальных округов на поддержку мер по обеспечению сбалансированности бюджетов (приобретение мебели для МБУ ДО "Хасынский ЦДТ")
</t>
  </si>
  <si>
    <t xml:space="preserve">Дотации бюджетам муниципальных округов на поддержку мер по обеспечению сбалансированности бюджетов (поощрение работников учреждений бюджетной сферы)
</t>
  </si>
  <si>
    <t>Прочие субсидии бюджетам муниципальных округов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</si>
  <si>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</si>
  <si>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1 11 05400 00 0000 120</t>
  </si>
  <si>
    <t>1 11 05430 14 0000 120</t>
  </si>
  <si>
    <t>Прочие межбюджетные трансферты бюджетам муниципальных округов (Резервный фонд Правительства Магаданской области (Капитальный ремонт ТВС от ТП-2/котельная № 1/ до ТП-10 ул.Ленина пос.Палатка- № 00419С)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</si>
  <si>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</si>
  <si>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</si>
  <si>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2 02 16549 14 0000 150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</si>
  <si>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</si>
  <si>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 xml:space="preserve">Дотации бюджетам муниципальных округов на поддержку мер по обеспечению сбалансированности бюджетов (постановление правительства Магаданской области от 26.11.2024 № 583-пп, соглашение от 26.11.2024 № 24/01-12)
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</si>
  <si>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</si>
  <si>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</si>
  <si>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Исполнение поступления доходов в бюджет</t>
  </si>
  <si>
    <t>за 2024 год</t>
  </si>
  <si>
    <t>Утверждено</t>
  </si>
  <si>
    <t xml:space="preserve">                                   от __________________   № _____</t>
  </si>
  <si>
    <t>1 17 01040 14 0000 180</t>
  </si>
  <si>
    <t>Невыясненные поступления, зачисляемые в бюджеты муниципальных  округов</t>
  </si>
  <si>
    <t>Исполнено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</si>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</sst>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</numFmts>
  <fonts count="11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49" fontId="0" fillId="0" borderId="0">
      <alignment wrapText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82">
    <xf numFmtId="49" fontId="0" fillId="0" borderId="0" xfId="0">
      <alignment wrapText="1"/>
    </xf>
    <xf numFmtId="49" fontId="3" fillId="0" borderId="0" xfId="0" applyFont="1">
      <alignment wrapText="1"/>
    </xf>
    <xf numFmtId="0" fontId="1" fillId="0" borderId="1" xfId="3" applyFont="1" applyBorder="1" applyAlignment="1">
      <alignment horizontal="center" vertical="top"/>
    </xf>
    <xf numFmtId="0" fontId="1" fillId="0" borderId="1" xfId="3" applyFont="1" applyBorder="1" applyAlignment="1">
      <alignment horizontal="justify" vertical="top" wrapText="1"/>
    </xf>
    <xf numFmtId="166" fontId="1" fillId="0" borderId="1" xfId="2" applyNumberFormat="1" applyFont="1" applyFill="1" applyBorder="1" applyAlignment="1">
      <alignment wrapText="1"/>
    </xf>
    <xf numFmtId="49" fontId="5" fillId="0" borderId="0" xfId="0" applyFont="1" applyAlignment="1">
      <alignment horizontal="right" vertical="justify"/>
    </xf>
    <xf numFmtId="49" fontId="5" fillId="0" borderId="0" xfId="0" applyFont="1">
      <alignment wrapText="1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164" fontId="3" fillId="0" borderId="0" xfId="0" applyNumberFormat="1" applyFont="1">
      <alignment wrapText="1"/>
    </xf>
    <xf numFmtId="165" fontId="6" fillId="0" borderId="0" xfId="1" applyNumberFormat="1" applyFont="1" applyAlignment="1">
      <alignment wrapText="1"/>
    </xf>
    <xf numFmtId="164" fontId="1" fillId="0" borderId="1" xfId="2" applyFont="1" applyFill="1" applyBorder="1" applyAlignment="1">
      <alignment wrapText="1"/>
    </xf>
    <xf numFmtId="0" fontId="2" fillId="0" borderId="1" xfId="3" applyBorder="1" applyAlignment="1">
      <alignment horizontal="center" vertical="top"/>
    </xf>
    <xf numFmtId="0" fontId="2" fillId="0" borderId="1" xfId="3" applyBorder="1" applyAlignment="1">
      <alignment horizontal="justify" vertical="top" wrapText="1"/>
    </xf>
    <xf numFmtId="49" fontId="2" fillId="0" borderId="0" xfId="0" applyFont="1" applyAlignment="1">
      <alignment horizontal="right" vertical="justify"/>
    </xf>
    <xf numFmtId="49" fontId="2" fillId="0" borderId="0" xfId="0" applyFont="1">
      <alignment wrapText="1"/>
    </xf>
    <xf numFmtId="164" fontId="0" fillId="0" borderId="0" xfId="0" applyNumberFormat="1">
      <alignment wrapText="1"/>
    </xf>
    <xf numFmtId="164" fontId="8" fillId="0" borderId="1" xfId="2" applyFont="1" applyFill="1" applyBorder="1" applyAlignment="1">
      <alignment vertical="center"/>
    </xf>
    <xf numFmtId="164" fontId="8" fillId="0" borderId="1" xfId="1" applyFont="1" applyFill="1" applyBorder="1" applyAlignment="1">
      <alignment vertical="center"/>
    </xf>
    <xf numFmtId="49" fontId="7" fillId="0" borderId="0" xfId="0" applyFont="1" applyAlignment="1"/>
    <xf numFmtId="164" fontId="7" fillId="0" borderId="0" xfId="1" applyFont="1" applyFill="1" applyAlignment="1">
      <alignment horizontal="center"/>
    </xf>
    <xf numFmtId="0" fontId="8" fillId="0" borderId="1" xfId="0" applyNumberFormat="1" applyFont="1" applyBorder="1" applyAlignment="1">
      <alignment horizontal="justify"/>
    </xf>
    <xf numFmtId="0" fontId="7" fillId="0" borderId="1" xfId="0" applyNumberFormat="1" applyFont="1" applyBorder="1" applyAlignment="1">
      <alignment horizontal="justify" vertical="top"/>
    </xf>
    <xf numFmtId="0" fontId="8" fillId="0" borderId="1" xfId="0" applyNumberFormat="1" applyFont="1" applyBorder="1" applyAlignment="1">
      <alignment horizontal="justify" vertical="top"/>
    </xf>
    <xf numFmtId="49" fontId="7" fillId="0" borderId="1" xfId="0" applyFont="1" applyBorder="1" applyAlignment="1">
      <alignment horizontal="justify" vertical="top"/>
    </xf>
    <xf numFmtId="0" fontId="8" fillId="0" borderId="1" xfId="3" applyFont="1" applyBorder="1" applyAlignment="1">
      <alignment horizontal="justify" vertical="center"/>
    </xf>
    <xf numFmtId="0" fontId="7" fillId="0" borderId="1" xfId="3" applyFont="1" applyBorder="1" applyAlignment="1">
      <alignment horizontal="justify" vertical="center"/>
    </xf>
    <xf numFmtId="0" fontId="7" fillId="0" borderId="1" xfId="3" applyFont="1" applyBorder="1" applyAlignment="1">
      <alignment horizontal="justify" vertical="top"/>
    </xf>
    <xf numFmtId="0" fontId="8" fillId="0" borderId="1" xfId="3" applyFont="1" applyBorder="1" applyAlignment="1">
      <alignment horizontal="justify" vertical="top"/>
    </xf>
    <xf numFmtId="0" fontId="7" fillId="0" borderId="2" xfId="3" applyFont="1" applyBorder="1" applyAlignment="1">
      <alignment horizontal="justify" vertical="top"/>
    </xf>
    <xf numFmtId="49" fontId="9" fillId="2" borderId="1" xfId="0" applyFont="1" applyFill="1" applyBorder="1" applyAlignment="1">
      <alignment horizontal="justify" vertical="top"/>
    </xf>
    <xf numFmtId="49" fontId="7" fillId="2" borderId="1" xfId="0" applyFont="1" applyFill="1" applyBorder="1" applyAlignment="1">
      <alignment horizontal="justify" vertical="top"/>
    </xf>
    <xf numFmtId="0" fontId="7" fillId="0" borderId="1" xfId="3" applyFont="1" applyBorder="1" applyAlignment="1">
      <alignment horizontal="justify" vertical="top" wrapText="1"/>
    </xf>
    <xf numFmtId="164" fontId="8" fillId="0" borderId="1" xfId="1" applyFont="1" applyFill="1" applyBorder="1" applyAlignment="1">
      <alignment vertical="center" wrapText="1"/>
    </xf>
    <xf numFmtId="164" fontId="7" fillId="0" borderId="1" xfId="1" applyFont="1" applyFill="1" applyBorder="1" applyAlignment="1">
      <alignment vertical="center" wrapText="1"/>
    </xf>
    <xf numFmtId="49" fontId="9" fillId="2" borderId="1" xfId="0" applyFont="1" applyFill="1" applyBorder="1" applyAlignment="1">
      <alignment horizontal="justify" vertical="top" wrapText="1"/>
    </xf>
    <xf numFmtId="0" fontId="7" fillId="0" borderId="1" xfId="0" applyNumberFormat="1" applyFont="1" applyBorder="1" applyAlignment="1">
      <alignment horizontal="justify" vertical="top" wrapText="1"/>
    </xf>
    <xf numFmtId="0" fontId="8" fillId="0" borderId="1" xfId="3" applyFont="1" applyBorder="1" applyAlignment="1">
      <alignment horizontal="justify" vertical="top" wrapText="1"/>
    </xf>
    <xf numFmtId="164" fontId="7" fillId="0" borderId="1" xfId="1" applyFont="1" applyFill="1" applyBorder="1" applyAlignment="1">
      <alignment horizontal="right" vertical="center" wrapText="1"/>
    </xf>
    <xf numFmtId="164" fontId="1" fillId="0" borderId="1" xfId="2" applyFont="1" applyFill="1" applyBorder="1" applyAlignment="1"/>
    <xf numFmtId="0" fontId="8" fillId="0" borderId="1" xfId="0" applyNumberFormat="1" applyFont="1" applyBorder="1" applyAlignment="1">
      <alignment horizontal="justify" vertical="center"/>
    </xf>
    <xf numFmtId="49" fontId="9" fillId="3" borderId="1" xfId="0" applyFont="1" applyFill="1" applyBorder="1" applyAlignment="1">
      <alignment horizontal="justify" vertical="top" wrapText="1"/>
    </xf>
    <xf numFmtId="0" fontId="7" fillId="0" borderId="1" xfId="0" applyNumberFormat="1" applyFont="1" applyBorder="1" applyAlignment="1">
      <alignment horizontal="justify" vertical="center"/>
    </xf>
    <xf numFmtId="49" fontId="9" fillId="0" borderId="1" xfId="0" applyFont="1" applyBorder="1" applyAlignment="1">
      <alignment horizontal="justify" vertical="top" wrapText="1"/>
    </xf>
    <xf numFmtId="164" fontId="7" fillId="0" borderId="1" xfId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vertical="center" wrapText="1"/>
    </xf>
    <xf numFmtId="164" fontId="7" fillId="0" borderId="1" xfId="2" applyFont="1" applyFill="1" applyBorder="1" applyAlignment="1">
      <alignment vertical="center"/>
    </xf>
    <xf numFmtId="49" fontId="6" fillId="0" borderId="0" xfId="0" applyFont="1">
      <alignment wrapText="1"/>
    </xf>
    <xf numFmtId="49" fontId="10" fillId="0" borderId="0" xfId="0" applyFont="1" applyAlignment="1">
      <alignment horizontal="center"/>
    </xf>
    <xf numFmtId="164" fontId="7" fillId="0" borderId="0" xfId="1" applyFont="1" applyFill="1" applyBorder="1" applyAlignment="1">
      <alignment vertical="center" wrapText="1"/>
    </xf>
    <xf numFmtId="49" fontId="8" fillId="0" borderId="3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justify"/>
    </xf>
    <xf numFmtId="49" fontId="8" fillId="0" borderId="3" xfId="0" applyFont="1" applyBorder="1" applyAlignment="1">
      <alignment horizontal="center" vertical="center"/>
    </xf>
    <xf numFmtId="164" fontId="8" fillId="0" borderId="4" xfId="1" applyFont="1" applyFill="1" applyBorder="1" applyAlignment="1">
      <alignment vertical="center" wrapText="1"/>
    </xf>
    <xf numFmtId="0" fontId="4" fillId="0" borderId="4" xfId="3" applyFont="1" applyBorder="1" applyAlignment="1">
      <alignment horizontal="center" vertical="top"/>
    </xf>
    <xf numFmtId="0" fontId="4" fillId="0" borderId="4" xfId="3" applyFont="1" applyBorder="1" applyAlignment="1">
      <alignment horizontal="justify" vertical="top" wrapText="1"/>
    </xf>
    <xf numFmtId="164" fontId="4" fillId="0" borderId="4" xfId="2" applyFont="1" applyFill="1" applyBorder="1" applyAlignment="1"/>
    <xf numFmtId="49" fontId="7" fillId="0" borderId="5" xfId="0" applyFont="1" applyBorder="1" applyAlignment="1">
      <alignment horizontal="right" vertical="justify"/>
    </xf>
    <xf numFmtId="164" fontId="8" fillId="0" borderId="6" xfId="1" applyFont="1" applyFill="1" applyBorder="1" applyAlignment="1">
      <alignment vertical="center" wrapText="1"/>
    </xf>
    <xf numFmtId="49" fontId="8" fillId="0" borderId="7" xfId="0" applyFont="1" applyBorder="1" applyAlignment="1">
      <alignment horizontal="center"/>
    </xf>
    <xf numFmtId="164" fontId="8" fillId="0" borderId="8" xfId="1" applyFont="1" applyFill="1" applyBorder="1" applyAlignment="1">
      <alignment vertical="center" wrapText="1"/>
    </xf>
    <xf numFmtId="49" fontId="7" fillId="0" borderId="7" xfId="0" applyFont="1" applyBorder="1" applyAlignment="1">
      <alignment horizontal="center" vertical="top"/>
    </xf>
    <xf numFmtId="164" fontId="7" fillId="0" borderId="8" xfId="1" applyFont="1" applyFill="1" applyBorder="1" applyAlignment="1">
      <alignment vertical="center" wrapText="1"/>
    </xf>
    <xf numFmtId="49" fontId="8" fillId="0" borderId="7" xfId="0" applyFont="1" applyBorder="1" applyAlignment="1">
      <alignment horizontal="center" vertical="top"/>
    </xf>
    <xf numFmtId="49" fontId="7" fillId="0" borderId="7" xfId="0" applyFont="1" applyBorder="1" applyAlignment="1">
      <alignment horizontal="center" vertical="justify"/>
    </xf>
    <xf numFmtId="49" fontId="9" fillId="0" borderId="7" xfId="0" applyFont="1" applyBorder="1" applyAlignment="1">
      <alignment horizontal="center" vertical="top"/>
    </xf>
    <xf numFmtId="49" fontId="7" fillId="0" borderId="7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top"/>
    </xf>
    <xf numFmtId="49" fontId="8" fillId="0" borderId="7" xfId="0" applyFont="1" applyBorder="1" applyAlignment="1">
      <alignment horizontal="center" vertical="center"/>
    </xf>
    <xf numFmtId="49" fontId="7" fillId="0" borderId="9" xfId="0" applyFont="1" applyBorder="1" applyAlignment="1">
      <alignment horizontal="center" vertical="top"/>
    </xf>
    <xf numFmtId="0" fontId="8" fillId="0" borderId="7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top"/>
    </xf>
    <xf numFmtId="0" fontId="8" fillId="0" borderId="7" xfId="3" applyFont="1" applyBorder="1" applyAlignment="1">
      <alignment horizontal="center" vertical="top"/>
    </xf>
    <xf numFmtId="49" fontId="7" fillId="0" borderId="0" xfId="0" applyFont="1" applyAlignment="1">
      <alignment horizontal="justify" vertical="top"/>
    </xf>
    <xf numFmtId="0" fontId="7" fillId="0" borderId="10" xfId="3" applyFont="1" applyBorder="1" applyAlignment="1">
      <alignment horizontal="center" vertical="top"/>
    </xf>
    <xf numFmtId="0" fontId="7" fillId="0" borderId="11" xfId="3" applyFont="1" applyBorder="1" applyAlignment="1">
      <alignment horizontal="center" vertical="top"/>
    </xf>
    <xf numFmtId="0" fontId="7" fillId="0" borderId="12" xfId="3" applyFont="1" applyBorder="1" applyAlignment="1">
      <alignment horizontal="justify" vertical="top" wrapText="1"/>
    </xf>
    <xf numFmtId="164" fontId="7" fillId="0" borderId="12" xfId="2" applyFont="1" applyFill="1" applyBorder="1" applyAlignment="1">
      <alignment vertical="center"/>
    </xf>
    <xf numFmtId="164" fontId="7" fillId="0" borderId="13" xfId="1" applyFont="1" applyFill="1" applyBorder="1" applyAlignment="1">
      <alignment vertical="center" wrapText="1"/>
    </xf>
    <xf numFmtId="49" fontId="10" fillId="0" borderId="0" xfId="0" applyFont="1" applyAlignment="1">
      <alignment horizontal="center"/>
    </xf>
    <xf numFmtId="49" fontId="8" fillId="0" borderId="0" xfId="0" applyFont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3 2" xfId="8" xr:uid="{00000000-0005-0000-0000-000002000000}"/>
    <cellStyle name="Финансовый" xfId="1" builtinId="3"/>
    <cellStyle name="Финансовый 2" xfId="2" xr:uid="{00000000-0005-0000-0000-000004000000}"/>
    <cellStyle name="Финансовый 2 2" xfId="7" xr:uid="{00000000-0005-0000-0000-000005000000}"/>
    <cellStyle name="Финансовый 2 3" xfId="5" xr:uid="{00000000-0005-0000-0000-000006000000}"/>
    <cellStyle name="Финансовый 3" xfId="6" xr:uid="{00000000-0005-0000-0000-000007000000}"/>
    <cellStyle name="Финансовый 4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E547"/>
  <sheetViews>
    <sheetView tabSelected="1" view="pageBreakPreview" zoomScaleNormal="100" zoomScaleSheetLayoutView="100" workbookViewId="0">
      <selection activeCell="A11" sqref="A11:E15"/>
    </sheetView>
  </sheetViews>
  <sheetFormatPr defaultRowHeight="18.75" x14ac:dyDescent="0.3"/>
  <cols>
    <col min="1" max="1" width="24.75" customWidth="1"/>
    <col min="2" max="2" width="57.625" customWidth="1"/>
    <col min="3" max="3" width="21.375" style="1" customWidth="1"/>
    <col min="4" max="4" width="21" style="1" customWidth="1"/>
    <col min="5" max="5" width="13.875" style="1" customWidth="1"/>
  </cols>
  <sheetData>
    <row r="1" spans="1:5" ht="30" customHeight="1" x14ac:dyDescent="0.3">
      <c r="A1" s="19"/>
      <c r="B1" s="19"/>
      <c r="C1" s="48"/>
      <c r="D1" s="48" t="s">
        <v>384</v>
      </c>
      <c r="E1" s="47"/>
    </row>
    <row r="2" spans="1:5" ht="24.75" customHeight="1" x14ac:dyDescent="0.3">
      <c r="A2" s="19"/>
      <c r="B2" s="19"/>
      <c r="C2" s="48"/>
      <c r="D2" s="48" t="s">
        <v>385</v>
      </c>
      <c r="E2" s="47"/>
    </row>
    <row r="3" spans="1:5" ht="19.5" customHeight="1" x14ac:dyDescent="0.3">
      <c r="A3" s="19"/>
      <c r="B3" s="19"/>
      <c r="C3" s="48"/>
      <c r="D3" s="48" t="s">
        <v>495</v>
      </c>
      <c r="E3" s="47"/>
    </row>
    <row r="4" spans="1:5" ht="21" customHeight="1" x14ac:dyDescent="0.3">
      <c r="A4" s="19"/>
      <c r="B4" s="19"/>
      <c r="C4" s="80" t="s">
        <v>496</v>
      </c>
      <c r="D4" s="80"/>
      <c r="E4" s="80"/>
    </row>
    <row r="5" spans="1:5" ht="22.5" customHeight="1" x14ac:dyDescent="0.3">
      <c r="A5" s="19"/>
      <c r="B5" s="19"/>
      <c r="C5" s="48"/>
      <c r="D5" s="48" t="s">
        <v>565</v>
      </c>
      <c r="E5" s="47"/>
    </row>
    <row r="6" spans="1:5" x14ac:dyDescent="0.3">
      <c r="A6" s="19"/>
      <c r="B6" s="19"/>
      <c r="C6" s="19"/>
      <c r="D6" s="19"/>
      <c r="E6" s="19"/>
    </row>
    <row r="7" spans="1:5" x14ac:dyDescent="0.3">
      <c r="A7" s="81" t="s">
        <v>562</v>
      </c>
      <c r="B7" s="81"/>
      <c r="C7" s="81"/>
      <c r="D7" s="81"/>
      <c r="E7" s="81"/>
    </row>
    <row r="8" spans="1:5" x14ac:dyDescent="0.3">
      <c r="A8" s="81" t="s">
        <v>478</v>
      </c>
      <c r="B8" s="81"/>
      <c r="C8" s="81"/>
      <c r="D8" s="81"/>
      <c r="E8" s="81"/>
    </row>
    <row r="9" spans="1:5" ht="18.75" customHeight="1" x14ac:dyDescent="0.3">
      <c r="A9" s="81" t="s">
        <v>563</v>
      </c>
      <c r="B9" s="81"/>
      <c r="C9" s="81"/>
      <c r="D9" s="81"/>
      <c r="E9" s="81"/>
    </row>
    <row r="10" spans="1:5" ht="18" customHeight="1" thickBot="1" x14ac:dyDescent="0.35">
      <c r="A10" s="19"/>
      <c r="B10" s="19"/>
      <c r="C10" s="20"/>
      <c r="D10" s="20"/>
      <c r="E10" s="20" t="s">
        <v>386</v>
      </c>
    </row>
    <row r="11" spans="1:5" s="10" customFormat="1" ht="111.75" customHeight="1" thickBot="1" x14ac:dyDescent="0.3">
      <c r="A11" s="50" t="s">
        <v>0</v>
      </c>
      <c r="B11" s="52" t="s">
        <v>1</v>
      </c>
      <c r="C11" s="50" t="s">
        <v>564</v>
      </c>
      <c r="D11" s="50" t="s">
        <v>568</v>
      </c>
      <c r="E11" s="50" t="s">
        <v>569</v>
      </c>
    </row>
    <row r="12" spans="1:5" ht="27" customHeight="1" x14ac:dyDescent="0.3">
      <c r="A12" s="57"/>
      <c r="B12" s="51" t="s">
        <v>2</v>
      </c>
      <c r="C12" s="53">
        <f>C13+C209</f>
        <v>1261954235.5500002</v>
      </c>
      <c r="D12" s="53">
        <f>D13+D209</f>
        <v>1268274279.3599999</v>
      </c>
      <c r="E12" s="58">
        <f>D12/C12*100</f>
        <v>100.50081402573568</v>
      </c>
    </row>
    <row r="13" spans="1:5" ht="24.95" customHeight="1" x14ac:dyDescent="0.3">
      <c r="A13" s="59" t="s">
        <v>3</v>
      </c>
      <c r="B13" s="21" t="s">
        <v>4</v>
      </c>
      <c r="C13" s="33">
        <f>C14+C35+C54+C62+C71+C84+C115+C25+C92+C101+C197+C204</f>
        <v>250856622.27000001</v>
      </c>
      <c r="D13" s="33">
        <f>D14+D35+D54+D62+D71+D84+D115+D25+D92+D101+D197+D204</f>
        <v>262291088.63999999</v>
      </c>
      <c r="E13" s="60">
        <f t="shared" ref="E13:E77" si="0">D13/C13*100</f>
        <v>104.55816803500323</v>
      </c>
    </row>
    <row r="14" spans="1:5" ht="30" customHeight="1" x14ac:dyDescent="0.3">
      <c r="A14" s="59" t="s">
        <v>5</v>
      </c>
      <c r="B14" s="21" t="s">
        <v>6</v>
      </c>
      <c r="C14" s="33">
        <f>C15</f>
        <v>162032738</v>
      </c>
      <c r="D14" s="33">
        <f>D15</f>
        <v>170706793.56999996</v>
      </c>
      <c r="E14" s="60">
        <f t="shared" si="0"/>
        <v>105.35327346625468</v>
      </c>
    </row>
    <row r="15" spans="1:5" ht="30" customHeight="1" x14ac:dyDescent="0.3">
      <c r="A15" s="59" t="s">
        <v>7</v>
      </c>
      <c r="B15" s="21" t="s">
        <v>8</v>
      </c>
      <c r="C15" s="33">
        <f>C16+C17+C18+C19+C23+C24</f>
        <v>162032738</v>
      </c>
      <c r="D15" s="33">
        <f>D16+D17+D18+D19+D23+D24</f>
        <v>170706793.56999996</v>
      </c>
      <c r="E15" s="60">
        <f t="shared" si="0"/>
        <v>105.35327346625468</v>
      </c>
    </row>
    <row r="16" spans="1:5" ht="163.5" customHeight="1" x14ac:dyDescent="0.3">
      <c r="A16" s="61" t="s">
        <v>9</v>
      </c>
      <c r="B16" s="22" t="s">
        <v>493</v>
      </c>
      <c r="C16" s="34">
        <v>145712238</v>
      </c>
      <c r="D16" s="34">
        <v>152329074.38</v>
      </c>
      <c r="E16" s="62">
        <f t="shared" si="0"/>
        <v>104.54102995796413</v>
      </c>
    </row>
    <row r="17" spans="1:5" ht="181.15" customHeight="1" x14ac:dyDescent="0.3">
      <c r="A17" s="61" t="s">
        <v>10</v>
      </c>
      <c r="B17" s="22" t="s">
        <v>11</v>
      </c>
      <c r="C17" s="34">
        <v>349500</v>
      </c>
      <c r="D17" s="34">
        <v>349420.95</v>
      </c>
      <c r="E17" s="62">
        <f t="shared" si="0"/>
        <v>99.977381974248942</v>
      </c>
    </row>
    <row r="18" spans="1:5" ht="87" customHeight="1" x14ac:dyDescent="0.3">
      <c r="A18" s="61" t="s">
        <v>12</v>
      </c>
      <c r="B18" s="22" t="s">
        <v>13</v>
      </c>
      <c r="C18" s="34">
        <v>691000</v>
      </c>
      <c r="D18" s="34">
        <v>699406.2</v>
      </c>
      <c r="E18" s="62">
        <f t="shared" si="0"/>
        <v>101.21652677279305</v>
      </c>
    </row>
    <row r="19" spans="1:5" ht="139.9" customHeight="1" x14ac:dyDescent="0.3">
      <c r="A19" s="61" t="s">
        <v>14</v>
      </c>
      <c r="B19" s="22" t="s">
        <v>15</v>
      </c>
      <c r="C19" s="34">
        <v>3284000</v>
      </c>
      <c r="D19" s="34">
        <v>2896560</v>
      </c>
      <c r="E19" s="62">
        <f t="shared" si="0"/>
        <v>88.202192448233859</v>
      </c>
    </row>
    <row r="20" spans="1:5" ht="106.5" hidden="1" customHeight="1" x14ac:dyDescent="0.3">
      <c r="A20" s="61" t="s">
        <v>16</v>
      </c>
      <c r="B20" s="22" t="s">
        <v>17</v>
      </c>
      <c r="C20" s="34"/>
      <c r="D20" s="34"/>
      <c r="E20" s="62" t="e">
        <f t="shared" si="0"/>
        <v>#DIV/0!</v>
      </c>
    </row>
    <row r="21" spans="1:5" ht="55.5" hidden="1" customHeight="1" x14ac:dyDescent="0.3">
      <c r="A21" s="61" t="s">
        <v>18</v>
      </c>
      <c r="B21" s="22" t="s">
        <v>19</v>
      </c>
      <c r="C21" s="34"/>
      <c r="D21" s="34"/>
      <c r="E21" s="62" t="e">
        <f t="shared" si="0"/>
        <v>#DIV/0!</v>
      </c>
    </row>
    <row r="22" spans="1:5" ht="22.9" hidden="1" customHeight="1" x14ac:dyDescent="0.3">
      <c r="A22" s="61" t="s">
        <v>20</v>
      </c>
      <c r="B22" s="22" t="s">
        <v>21</v>
      </c>
      <c r="C22" s="34"/>
      <c r="D22" s="34"/>
      <c r="E22" s="62" t="e">
        <f t="shared" si="0"/>
        <v>#DIV/0!</v>
      </c>
    </row>
    <row r="23" spans="1:5" ht="213" customHeight="1" x14ac:dyDescent="0.3">
      <c r="A23" s="61" t="s">
        <v>22</v>
      </c>
      <c r="B23" s="22" t="s">
        <v>494</v>
      </c>
      <c r="C23" s="34">
        <v>11966000</v>
      </c>
      <c r="D23" s="34">
        <v>14396410</v>
      </c>
      <c r="E23" s="62">
        <f t="shared" si="0"/>
        <v>120.31096439913087</v>
      </c>
    </row>
    <row r="24" spans="1:5" ht="122.25" customHeight="1" x14ac:dyDescent="0.3">
      <c r="A24" s="61" t="s">
        <v>560</v>
      </c>
      <c r="B24" s="22" t="s">
        <v>561</v>
      </c>
      <c r="C24" s="34">
        <v>30000</v>
      </c>
      <c r="D24" s="34">
        <v>35922.04</v>
      </c>
      <c r="E24" s="62">
        <f t="shared" si="0"/>
        <v>119.74013333333333</v>
      </c>
    </row>
    <row r="25" spans="1:5" ht="56.25" x14ac:dyDescent="0.3">
      <c r="A25" s="63" t="s">
        <v>23</v>
      </c>
      <c r="B25" s="23" t="s">
        <v>24</v>
      </c>
      <c r="C25" s="33">
        <f>C26</f>
        <v>8065500</v>
      </c>
      <c r="D25" s="33">
        <f>D26</f>
        <v>8074087.9899999984</v>
      </c>
      <c r="E25" s="60">
        <f t="shared" si="0"/>
        <v>100.10647808567353</v>
      </c>
    </row>
    <row r="26" spans="1:5" ht="61.5" customHeight="1" x14ac:dyDescent="0.3">
      <c r="A26" s="61" t="s">
        <v>25</v>
      </c>
      <c r="B26" s="22" t="s">
        <v>26</v>
      </c>
      <c r="C26" s="34">
        <f>C27+C29+C31</f>
        <v>8065500</v>
      </c>
      <c r="D26" s="34">
        <f>D27+D29+D31+D33</f>
        <v>8074087.9899999984</v>
      </c>
      <c r="E26" s="62">
        <f t="shared" si="0"/>
        <v>100.10647808567353</v>
      </c>
    </row>
    <row r="27" spans="1:5" ht="120.6" customHeight="1" x14ac:dyDescent="0.3">
      <c r="A27" s="61" t="s">
        <v>27</v>
      </c>
      <c r="B27" s="22" t="s">
        <v>28</v>
      </c>
      <c r="C27" s="34">
        <f>C28</f>
        <v>4165900</v>
      </c>
      <c r="D27" s="34">
        <f>D28</f>
        <v>4171362.36</v>
      </c>
      <c r="E27" s="62">
        <f t="shared" si="0"/>
        <v>100.13112076622097</v>
      </c>
    </row>
    <row r="28" spans="1:5" ht="194.25" customHeight="1" x14ac:dyDescent="0.3">
      <c r="A28" s="61" t="s">
        <v>29</v>
      </c>
      <c r="B28" s="22" t="s">
        <v>30</v>
      </c>
      <c r="C28" s="34">
        <v>4165900</v>
      </c>
      <c r="D28" s="34">
        <v>4171362.36</v>
      </c>
      <c r="E28" s="62">
        <f t="shared" si="0"/>
        <v>100.13112076622097</v>
      </c>
    </row>
    <row r="29" spans="1:5" ht="140.25" customHeight="1" x14ac:dyDescent="0.3">
      <c r="A29" s="61" t="s">
        <v>31</v>
      </c>
      <c r="B29" s="22" t="s">
        <v>32</v>
      </c>
      <c r="C29" s="34">
        <f>C30</f>
        <v>24400</v>
      </c>
      <c r="D29" s="34">
        <f>D30</f>
        <v>24101.58</v>
      </c>
      <c r="E29" s="62">
        <f t="shared" si="0"/>
        <v>98.776967213114759</v>
      </c>
    </row>
    <row r="30" spans="1:5" ht="216" customHeight="1" x14ac:dyDescent="0.3">
      <c r="A30" s="61" t="s">
        <v>33</v>
      </c>
      <c r="B30" s="22" t="s">
        <v>34</v>
      </c>
      <c r="C30" s="34">
        <v>24400</v>
      </c>
      <c r="D30" s="34">
        <v>24101.58</v>
      </c>
      <c r="E30" s="62">
        <f t="shared" si="0"/>
        <v>98.776967213114759</v>
      </c>
    </row>
    <row r="31" spans="1:5" ht="125.25" customHeight="1" x14ac:dyDescent="0.3">
      <c r="A31" s="61" t="s">
        <v>35</v>
      </c>
      <c r="B31" s="22" t="s">
        <v>36</v>
      </c>
      <c r="C31" s="34">
        <f>C32</f>
        <v>3875200</v>
      </c>
      <c r="D31" s="34">
        <f>D32</f>
        <v>4332671.37</v>
      </c>
      <c r="E31" s="62">
        <f t="shared" si="0"/>
        <v>111.80510347853014</v>
      </c>
    </row>
    <row r="32" spans="1:5" ht="196.5" customHeight="1" x14ac:dyDescent="0.3">
      <c r="A32" s="61" t="s">
        <v>37</v>
      </c>
      <c r="B32" s="22" t="s">
        <v>38</v>
      </c>
      <c r="C32" s="34">
        <v>3875200</v>
      </c>
      <c r="D32" s="34">
        <v>4332671.37</v>
      </c>
      <c r="E32" s="62">
        <f t="shared" si="0"/>
        <v>111.80510347853014</v>
      </c>
    </row>
    <row r="33" spans="1:5" ht="128.25" customHeight="1" x14ac:dyDescent="0.3">
      <c r="A33" s="61" t="s">
        <v>39</v>
      </c>
      <c r="B33" s="22" t="s">
        <v>40</v>
      </c>
      <c r="C33" s="34">
        <f>C34</f>
        <v>0</v>
      </c>
      <c r="D33" s="34">
        <f>D34</f>
        <v>-454047.32</v>
      </c>
      <c r="E33" s="62"/>
    </row>
    <row r="34" spans="1:5" ht="187.5" customHeight="1" x14ac:dyDescent="0.3">
      <c r="A34" s="61" t="s">
        <v>41</v>
      </c>
      <c r="B34" s="22" t="s">
        <v>42</v>
      </c>
      <c r="C34" s="34"/>
      <c r="D34" s="34">
        <v>-454047.32</v>
      </c>
      <c r="E34" s="62"/>
    </row>
    <row r="35" spans="1:5" ht="52.5" customHeight="1" x14ac:dyDescent="0.3">
      <c r="A35" s="63" t="s">
        <v>43</v>
      </c>
      <c r="B35" s="23" t="s">
        <v>44</v>
      </c>
      <c r="C35" s="33">
        <f>C36+C47+C50+C52</f>
        <v>38399597</v>
      </c>
      <c r="D35" s="33">
        <f>D36+D47+D50+D52</f>
        <v>38237258.079999998</v>
      </c>
      <c r="E35" s="60">
        <f t="shared" si="0"/>
        <v>99.577237959033781</v>
      </c>
    </row>
    <row r="36" spans="1:5" ht="44.45" customHeight="1" x14ac:dyDescent="0.3">
      <c r="A36" s="61" t="s">
        <v>45</v>
      </c>
      <c r="B36" s="22" t="s">
        <v>46</v>
      </c>
      <c r="C36" s="34">
        <f>C37+C41</f>
        <v>34342000</v>
      </c>
      <c r="D36" s="34">
        <f>D37+D41</f>
        <v>34340941.549999997</v>
      </c>
      <c r="E36" s="62">
        <f t="shared" si="0"/>
        <v>99.996917913924634</v>
      </c>
    </row>
    <row r="37" spans="1:5" ht="57.75" customHeight="1" x14ac:dyDescent="0.3">
      <c r="A37" s="61" t="s">
        <v>47</v>
      </c>
      <c r="B37" s="22" t="s">
        <v>48</v>
      </c>
      <c r="C37" s="34">
        <f>C38</f>
        <v>28404000</v>
      </c>
      <c r="D37" s="34">
        <f>D38</f>
        <v>28403723.890000001</v>
      </c>
      <c r="E37" s="62">
        <f t="shared" si="0"/>
        <v>99.999027918603005</v>
      </c>
    </row>
    <row r="38" spans="1:5" ht="61.5" customHeight="1" x14ac:dyDescent="0.3">
      <c r="A38" s="61" t="s">
        <v>49</v>
      </c>
      <c r="B38" s="22" t="s">
        <v>48</v>
      </c>
      <c r="C38" s="34">
        <v>28404000</v>
      </c>
      <c r="D38" s="34">
        <v>28403723.890000001</v>
      </c>
      <c r="E38" s="62">
        <f t="shared" si="0"/>
        <v>99.999027918603005</v>
      </c>
    </row>
    <row r="39" spans="1:5" ht="56.25" hidden="1" x14ac:dyDescent="0.3">
      <c r="A39" s="61" t="s">
        <v>50</v>
      </c>
      <c r="B39" s="22" t="s">
        <v>51</v>
      </c>
      <c r="C39" s="34"/>
      <c r="D39" s="34"/>
      <c r="E39" s="62" t="e">
        <f t="shared" si="0"/>
        <v>#DIV/0!</v>
      </c>
    </row>
    <row r="40" spans="1:5" ht="56.25" hidden="1" x14ac:dyDescent="0.3">
      <c r="A40" s="61" t="s">
        <v>50</v>
      </c>
      <c r="B40" s="22" t="s">
        <v>51</v>
      </c>
      <c r="C40" s="34"/>
      <c r="D40" s="34"/>
      <c r="E40" s="62" t="e">
        <f t="shared" si="0"/>
        <v>#DIV/0!</v>
      </c>
    </row>
    <row r="41" spans="1:5" ht="62.25" customHeight="1" x14ac:dyDescent="0.3">
      <c r="A41" s="61" t="s">
        <v>52</v>
      </c>
      <c r="B41" s="22" t="s">
        <v>53</v>
      </c>
      <c r="C41" s="34">
        <f>C42</f>
        <v>5938000</v>
      </c>
      <c r="D41" s="34">
        <f>D42</f>
        <v>5937217.6600000001</v>
      </c>
      <c r="E41" s="62">
        <f t="shared" si="0"/>
        <v>99.986824856854156</v>
      </c>
    </row>
    <row r="42" spans="1:5" ht="99.75" customHeight="1" x14ac:dyDescent="0.3">
      <c r="A42" s="61" t="s">
        <v>54</v>
      </c>
      <c r="B42" s="22" t="s">
        <v>55</v>
      </c>
      <c r="C42" s="34">
        <v>5938000</v>
      </c>
      <c r="D42" s="34">
        <v>5937217.6600000001</v>
      </c>
      <c r="E42" s="62">
        <f t="shared" si="0"/>
        <v>99.986824856854156</v>
      </c>
    </row>
    <row r="43" spans="1:5" ht="75" hidden="1" x14ac:dyDescent="0.3">
      <c r="A43" s="61" t="s">
        <v>56</v>
      </c>
      <c r="B43" s="22" t="s">
        <v>57</v>
      </c>
      <c r="C43" s="33"/>
      <c r="D43" s="33"/>
      <c r="E43" s="62" t="e">
        <f t="shared" si="0"/>
        <v>#DIV/0!</v>
      </c>
    </row>
    <row r="44" spans="1:5" ht="75" hidden="1" x14ac:dyDescent="0.3">
      <c r="A44" s="61" t="s">
        <v>58</v>
      </c>
      <c r="B44" s="22" t="s">
        <v>59</v>
      </c>
      <c r="C44" s="33"/>
      <c r="D44" s="33"/>
      <c r="E44" s="62" t="e">
        <f t="shared" si="0"/>
        <v>#DIV/0!</v>
      </c>
    </row>
    <row r="45" spans="1:5" ht="56.25" hidden="1" x14ac:dyDescent="0.3">
      <c r="A45" s="61" t="s">
        <v>60</v>
      </c>
      <c r="B45" s="22" t="s">
        <v>61</v>
      </c>
      <c r="C45" s="34"/>
      <c r="D45" s="34"/>
      <c r="E45" s="62" t="e">
        <f t="shared" si="0"/>
        <v>#DIV/0!</v>
      </c>
    </row>
    <row r="46" spans="1:5" ht="37.5" hidden="1" x14ac:dyDescent="0.3">
      <c r="A46" s="61" t="s">
        <v>60</v>
      </c>
      <c r="B46" s="22" t="s">
        <v>62</v>
      </c>
      <c r="C46" s="34"/>
      <c r="D46" s="34"/>
      <c r="E46" s="62" t="e">
        <f t="shared" si="0"/>
        <v>#DIV/0!</v>
      </c>
    </row>
    <row r="47" spans="1:5" ht="44.25" customHeight="1" x14ac:dyDescent="0.3">
      <c r="A47" s="61" t="s">
        <v>63</v>
      </c>
      <c r="B47" s="22" t="s">
        <v>64</v>
      </c>
      <c r="C47" s="34">
        <f>C48</f>
        <v>72770</v>
      </c>
      <c r="D47" s="34">
        <f>D48</f>
        <v>72769.070000000007</v>
      </c>
      <c r="E47" s="62">
        <f t="shared" si="0"/>
        <v>99.998722000824529</v>
      </c>
    </row>
    <row r="48" spans="1:5" ht="44.25" customHeight="1" x14ac:dyDescent="0.3">
      <c r="A48" s="61" t="s">
        <v>65</v>
      </c>
      <c r="B48" s="22" t="s">
        <v>64</v>
      </c>
      <c r="C48" s="34">
        <v>72770</v>
      </c>
      <c r="D48" s="34">
        <v>72769.070000000007</v>
      </c>
      <c r="E48" s="62">
        <f t="shared" si="0"/>
        <v>99.998722000824529</v>
      </c>
    </row>
    <row r="49" spans="1:5" ht="25.5" hidden="1" customHeight="1" x14ac:dyDescent="0.3">
      <c r="A49" s="61" t="s">
        <v>66</v>
      </c>
      <c r="B49" s="22" t="s">
        <v>67</v>
      </c>
      <c r="C49" s="34"/>
      <c r="D49" s="34"/>
      <c r="E49" s="62" t="e">
        <f t="shared" si="0"/>
        <v>#DIV/0!</v>
      </c>
    </row>
    <row r="50" spans="1:5" ht="27" customHeight="1" x14ac:dyDescent="0.3">
      <c r="A50" s="61" t="s">
        <v>68</v>
      </c>
      <c r="B50" s="22" t="s">
        <v>69</v>
      </c>
      <c r="C50" s="34">
        <f>C51</f>
        <v>412827</v>
      </c>
      <c r="D50" s="34">
        <f>D51</f>
        <v>412827</v>
      </c>
      <c r="E50" s="62">
        <f t="shared" si="0"/>
        <v>100</v>
      </c>
    </row>
    <row r="51" spans="1:5" ht="30" customHeight="1" x14ac:dyDescent="0.3">
      <c r="A51" s="61" t="s">
        <v>70</v>
      </c>
      <c r="B51" s="22" t="s">
        <v>69</v>
      </c>
      <c r="C51" s="34">
        <f>355000+57827</f>
        <v>412827</v>
      </c>
      <c r="D51" s="34">
        <v>412827</v>
      </c>
      <c r="E51" s="62">
        <f t="shared" si="0"/>
        <v>100</v>
      </c>
    </row>
    <row r="52" spans="1:5" ht="48" customHeight="1" x14ac:dyDescent="0.3">
      <c r="A52" s="61" t="s">
        <v>71</v>
      </c>
      <c r="B52" s="22" t="s">
        <v>72</v>
      </c>
      <c r="C52" s="34">
        <f>C53</f>
        <v>3572000</v>
      </c>
      <c r="D52" s="34">
        <f>D53</f>
        <v>3410720.46</v>
      </c>
      <c r="E52" s="62">
        <f t="shared" si="0"/>
        <v>95.484895296752512</v>
      </c>
    </row>
    <row r="53" spans="1:5" ht="65.25" customHeight="1" x14ac:dyDescent="0.3">
      <c r="A53" s="61" t="s">
        <v>397</v>
      </c>
      <c r="B53" s="22" t="s">
        <v>398</v>
      </c>
      <c r="C53" s="34">
        <v>3572000</v>
      </c>
      <c r="D53" s="34">
        <v>3410720.46</v>
      </c>
      <c r="E53" s="62">
        <f t="shared" si="0"/>
        <v>95.484895296752512</v>
      </c>
    </row>
    <row r="54" spans="1:5" ht="30" customHeight="1" x14ac:dyDescent="0.3">
      <c r="A54" s="63" t="s">
        <v>73</v>
      </c>
      <c r="B54" s="23" t="s">
        <v>74</v>
      </c>
      <c r="C54" s="33">
        <f t="shared" ref="C54:D54" si="1">C55+C57</f>
        <v>2833000</v>
      </c>
      <c r="D54" s="33">
        <f t="shared" si="1"/>
        <v>2803833.7800000003</v>
      </c>
      <c r="E54" s="60">
        <f t="shared" si="0"/>
        <v>98.970482880338878</v>
      </c>
    </row>
    <row r="55" spans="1:5" ht="36" customHeight="1" x14ac:dyDescent="0.3">
      <c r="A55" s="61" t="s">
        <v>75</v>
      </c>
      <c r="B55" s="22" t="s">
        <v>76</v>
      </c>
      <c r="C55" s="34">
        <f>C56</f>
        <v>1251000</v>
      </c>
      <c r="D55" s="34">
        <f>D56</f>
        <v>1334945.1100000001</v>
      </c>
      <c r="E55" s="62">
        <f t="shared" si="0"/>
        <v>106.710240607514</v>
      </c>
    </row>
    <row r="56" spans="1:5" ht="81" customHeight="1" x14ac:dyDescent="0.3">
      <c r="A56" s="61" t="s">
        <v>400</v>
      </c>
      <c r="B56" s="22" t="s">
        <v>399</v>
      </c>
      <c r="C56" s="34">
        <v>1251000</v>
      </c>
      <c r="D56" s="34">
        <v>1334945.1100000001</v>
      </c>
      <c r="E56" s="62">
        <f t="shared" si="0"/>
        <v>106.710240607514</v>
      </c>
    </row>
    <row r="57" spans="1:5" ht="25.9" customHeight="1" x14ac:dyDescent="0.3">
      <c r="A57" s="61" t="s">
        <v>77</v>
      </c>
      <c r="B57" s="22" t="s">
        <v>78</v>
      </c>
      <c r="C57" s="34">
        <f>C58+C60</f>
        <v>1582000</v>
      </c>
      <c r="D57" s="34">
        <f>D58+D60</f>
        <v>1468888.67</v>
      </c>
      <c r="E57" s="62">
        <f t="shared" si="0"/>
        <v>92.850105562579017</v>
      </c>
    </row>
    <row r="58" spans="1:5" ht="28.9" customHeight="1" x14ac:dyDescent="0.3">
      <c r="A58" s="61" t="s">
        <v>79</v>
      </c>
      <c r="B58" s="22" t="s">
        <v>80</v>
      </c>
      <c r="C58" s="34">
        <f>C59</f>
        <v>1016000</v>
      </c>
      <c r="D58" s="34">
        <f>D59</f>
        <v>929409.42</v>
      </c>
      <c r="E58" s="62">
        <f t="shared" si="0"/>
        <v>91.477305118110237</v>
      </c>
    </row>
    <row r="59" spans="1:5" ht="62.25" customHeight="1" x14ac:dyDescent="0.3">
      <c r="A59" s="61" t="s">
        <v>402</v>
      </c>
      <c r="B59" s="22" t="s">
        <v>401</v>
      </c>
      <c r="C59" s="34">
        <v>1016000</v>
      </c>
      <c r="D59" s="34">
        <v>929409.42</v>
      </c>
      <c r="E59" s="62">
        <f t="shared" si="0"/>
        <v>91.477305118110237</v>
      </c>
    </row>
    <row r="60" spans="1:5" ht="35.450000000000003" customHeight="1" x14ac:dyDescent="0.3">
      <c r="A60" s="61" t="s">
        <v>81</v>
      </c>
      <c r="B60" s="22" t="s">
        <v>82</v>
      </c>
      <c r="C60" s="34">
        <f t="shared" ref="C60:D60" si="2">C61</f>
        <v>566000</v>
      </c>
      <c r="D60" s="34">
        <f t="shared" si="2"/>
        <v>539479.25</v>
      </c>
      <c r="E60" s="62">
        <f t="shared" si="0"/>
        <v>95.314355123674915</v>
      </c>
    </row>
    <row r="61" spans="1:5" ht="63.75" customHeight="1" x14ac:dyDescent="0.3">
      <c r="A61" s="61" t="s">
        <v>403</v>
      </c>
      <c r="B61" s="22" t="s">
        <v>404</v>
      </c>
      <c r="C61" s="34">
        <v>566000</v>
      </c>
      <c r="D61" s="34">
        <v>539479.25</v>
      </c>
      <c r="E61" s="62">
        <f t="shared" si="0"/>
        <v>95.314355123674915</v>
      </c>
    </row>
    <row r="62" spans="1:5" ht="33.6" customHeight="1" x14ac:dyDescent="0.3">
      <c r="A62" s="63" t="s">
        <v>83</v>
      </c>
      <c r="B62" s="23" t="s">
        <v>84</v>
      </c>
      <c r="C62" s="33">
        <f>C63</f>
        <v>3696000</v>
      </c>
      <c r="D62" s="33">
        <f>D63</f>
        <v>4194878.5599999996</v>
      </c>
      <c r="E62" s="60">
        <f t="shared" si="0"/>
        <v>113.49779653679653</v>
      </c>
    </row>
    <row r="63" spans="1:5" ht="66" customHeight="1" x14ac:dyDescent="0.3">
      <c r="A63" s="61" t="s">
        <v>85</v>
      </c>
      <c r="B63" s="22" t="s">
        <v>86</v>
      </c>
      <c r="C63" s="34">
        <f>C64</f>
        <v>3696000</v>
      </c>
      <c r="D63" s="34">
        <f>D64</f>
        <v>4194878.5599999996</v>
      </c>
      <c r="E63" s="62">
        <f t="shared" si="0"/>
        <v>113.49779653679653</v>
      </c>
    </row>
    <row r="64" spans="1:5" ht="87" customHeight="1" x14ac:dyDescent="0.3">
      <c r="A64" s="61" t="s">
        <v>87</v>
      </c>
      <c r="B64" s="22" t="s">
        <v>88</v>
      </c>
      <c r="C64" s="34">
        <f>2996000+700000</f>
        <v>3696000</v>
      </c>
      <c r="D64" s="34">
        <v>4194878.5599999996</v>
      </c>
      <c r="E64" s="62">
        <f t="shared" si="0"/>
        <v>113.49779653679653</v>
      </c>
    </row>
    <row r="65" spans="1:5" ht="75" hidden="1" x14ac:dyDescent="0.3">
      <c r="A65" s="61" t="s">
        <v>89</v>
      </c>
      <c r="B65" s="22" t="s">
        <v>90</v>
      </c>
      <c r="C65" s="34"/>
      <c r="D65" s="34"/>
      <c r="E65" s="62" t="e">
        <f t="shared" si="0"/>
        <v>#DIV/0!</v>
      </c>
    </row>
    <row r="66" spans="1:5" ht="112.5" hidden="1" x14ac:dyDescent="0.3">
      <c r="A66" s="61" t="s">
        <v>91</v>
      </c>
      <c r="B66" s="22" t="s">
        <v>92</v>
      </c>
      <c r="C66" s="34"/>
      <c r="D66" s="34"/>
      <c r="E66" s="62" t="e">
        <f t="shared" si="0"/>
        <v>#DIV/0!</v>
      </c>
    </row>
    <row r="67" spans="1:5" ht="56.25" hidden="1" x14ac:dyDescent="0.3">
      <c r="A67" s="61" t="s">
        <v>93</v>
      </c>
      <c r="B67" s="22" t="s">
        <v>94</v>
      </c>
      <c r="C67" s="34">
        <f t="shared" ref="C67" si="3">C68</f>
        <v>0</v>
      </c>
      <c r="D67" s="34"/>
      <c r="E67" s="62" t="e">
        <f t="shared" si="0"/>
        <v>#DIV/0!</v>
      </c>
    </row>
    <row r="68" spans="1:5" ht="37.5" hidden="1" x14ac:dyDescent="0.3">
      <c r="A68" s="61" t="s">
        <v>95</v>
      </c>
      <c r="B68" s="22" t="s">
        <v>96</v>
      </c>
      <c r="C68" s="34"/>
      <c r="D68" s="34"/>
      <c r="E68" s="62" t="e">
        <f t="shared" si="0"/>
        <v>#DIV/0!</v>
      </c>
    </row>
    <row r="69" spans="1:5" ht="93.75" hidden="1" x14ac:dyDescent="0.3">
      <c r="A69" s="61" t="s">
        <v>97</v>
      </c>
      <c r="B69" s="24" t="s">
        <v>98</v>
      </c>
      <c r="C69" s="34"/>
      <c r="D69" s="34"/>
      <c r="E69" s="62" t="e">
        <f t="shared" si="0"/>
        <v>#DIV/0!</v>
      </c>
    </row>
    <row r="70" spans="1:5" ht="131.25" hidden="1" x14ac:dyDescent="0.3">
      <c r="A70" s="61" t="s">
        <v>99</v>
      </c>
      <c r="B70" s="22" t="s">
        <v>100</v>
      </c>
      <c r="C70" s="34"/>
      <c r="D70" s="34"/>
      <c r="E70" s="62" t="e">
        <f t="shared" si="0"/>
        <v>#DIV/0!</v>
      </c>
    </row>
    <row r="71" spans="1:5" ht="86.25" customHeight="1" x14ac:dyDescent="0.3">
      <c r="A71" s="63" t="s">
        <v>101</v>
      </c>
      <c r="B71" s="23" t="s">
        <v>102</v>
      </c>
      <c r="C71" s="33">
        <f>C72+C81</f>
        <v>20836450</v>
      </c>
      <c r="D71" s="33">
        <f>D72+D81</f>
        <v>20016987.990000002</v>
      </c>
      <c r="E71" s="60">
        <f t="shared" si="0"/>
        <v>96.067170703262803</v>
      </c>
    </row>
    <row r="72" spans="1:5" ht="142.15" customHeight="1" x14ac:dyDescent="0.3">
      <c r="A72" s="61" t="s">
        <v>103</v>
      </c>
      <c r="B72" s="22" t="s">
        <v>104</v>
      </c>
      <c r="C72" s="34">
        <f>C73+C77+C75+C79</f>
        <v>14836450</v>
      </c>
      <c r="D72" s="34">
        <f>D73+D77+D75+D79</f>
        <v>14016987.99</v>
      </c>
      <c r="E72" s="62">
        <f t="shared" si="0"/>
        <v>94.476697525351412</v>
      </c>
    </row>
    <row r="73" spans="1:5" ht="113.45" customHeight="1" x14ac:dyDescent="0.3">
      <c r="A73" s="61" t="s">
        <v>105</v>
      </c>
      <c r="B73" s="22" t="s">
        <v>106</v>
      </c>
      <c r="C73" s="34">
        <f>C74</f>
        <v>7250000</v>
      </c>
      <c r="D73" s="34">
        <f>D74</f>
        <v>7142409.1900000004</v>
      </c>
      <c r="E73" s="62">
        <f t="shared" si="0"/>
        <v>98.515988827586213</v>
      </c>
    </row>
    <row r="74" spans="1:5" ht="140.25" customHeight="1" x14ac:dyDescent="0.3">
      <c r="A74" s="64" t="s">
        <v>405</v>
      </c>
      <c r="B74" s="22" t="s">
        <v>406</v>
      </c>
      <c r="C74" s="34">
        <f>9410000-2160000</f>
        <v>7250000</v>
      </c>
      <c r="D74" s="34">
        <v>7142409.1900000004</v>
      </c>
      <c r="E74" s="62">
        <f t="shared" si="0"/>
        <v>98.515988827586213</v>
      </c>
    </row>
    <row r="75" spans="1:5" ht="153.75" customHeight="1" x14ac:dyDescent="0.3">
      <c r="A75" s="65" t="s">
        <v>505</v>
      </c>
      <c r="B75" s="41" t="s">
        <v>506</v>
      </c>
      <c r="C75" s="34">
        <f>C76</f>
        <v>71450</v>
      </c>
      <c r="D75" s="34">
        <f>D76</f>
        <v>69794</v>
      </c>
      <c r="E75" s="62">
        <f t="shared" si="0"/>
        <v>97.682295311406577</v>
      </c>
    </row>
    <row r="76" spans="1:5" ht="119.25" customHeight="1" x14ac:dyDescent="0.3">
      <c r="A76" s="65" t="s">
        <v>507</v>
      </c>
      <c r="B76" s="35" t="s">
        <v>508</v>
      </c>
      <c r="C76" s="34">
        <v>71450</v>
      </c>
      <c r="D76" s="34">
        <v>69794</v>
      </c>
      <c r="E76" s="62">
        <f t="shared" si="0"/>
        <v>97.682295311406577</v>
      </c>
    </row>
    <row r="77" spans="1:5" ht="82.5" customHeight="1" x14ac:dyDescent="0.3">
      <c r="A77" s="61" t="s">
        <v>107</v>
      </c>
      <c r="B77" s="22" t="s">
        <v>108</v>
      </c>
      <c r="C77" s="34">
        <f>C78</f>
        <v>7500000</v>
      </c>
      <c r="D77" s="34">
        <f>D78</f>
        <v>6789801.79</v>
      </c>
      <c r="E77" s="62">
        <f t="shared" si="0"/>
        <v>90.530690533333342</v>
      </c>
    </row>
    <row r="78" spans="1:5" ht="63" customHeight="1" x14ac:dyDescent="0.3">
      <c r="A78" s="64" t="s">
        <v>407</v>
      </c>
      <c r="B78" s="36" t="s">
        <v>408</v>
      </c>
      <c r="C78" s="34">
        <f>8300000-800000</f>
        <v>7500000</v>
      </c>
      <c r="D78" s="34">
        <v>6789801.79</v>
      </c>
      <c r="E78" s="62">
        <f t="shared" ref="E78:E82" si="4">D78/C78*100</f>
        <v>90.530690533333342</v>
      </c>
    </row>
    <row r="79" spans="1:5" ht="150" x14ac:dyDescent="0.3">
      <c r="A79" s="65" t="s">
        <v>552</v>
      </c>
      <c r="B79" s="43" t="s">
        <v>551</v>
      </c>
      <c r="C79" s="34">
        <f>C80</f>
        <v>15000</v>
      </c>
      <c r="D79" s="34">
        <f>D80</f>
        <v>14983.01</v>
      </c>
      <c r="E79" s="62">
        <f t="shared" si="4"/>
        <v>99.886733333333339</v>
      </c>
    </row>
    <row r="80" spans="1:5" ht="325.5" customHeight="1" x14ac:dyDescent="0.3">
      <c r="A80" s="65" t="s">
        <v>553</v>
      </c>
      <c r="B80" s="43" t="s">
        <v>537</v>
      </c>
      <c r="C80" s="34">
        <v>15000</v>
      </c>
      <c r="D80" s="34">
        <v>14983.01</v>
      </c>
      <c r="E80" s="62">
        <f t="shared" si="4"/>
        <v>99.886733333333339</v>
      </c>
    </row>
    <row r="81" spans="1:5" ht="138.75" customHeight="1" x14ac:dyDescent="0.3">
      <c r="A81" s="61" t="s">
        <v>109</v>
      </c>
      <c r="B81" s="22" t="s">
        <v>110</v>
      </c>
      <c r="C81" s="34">
        <f>C82</f>
        <v>6000000</v>
      </c>
      <c r="D81" s="34">
        <f>D82</f>
        <v>6000000</v>
      </c>
      <c r="E81" s="62">
        <f t="shared" si="4"/>
        <v>100</v>
      </c>
    </row>
    <row r="82" spans="1:5" ht="130.15" customHeight="1" x14ac:dyDescent="0.3">
      <c r="A82" s="61" t="s">
        <v>111</v>
      </c>
      <c r="B82" s="22" t="s">
        <v>112</v>
      </c>
      <c r="C82" s="34">
        <f>C83</f>
        <v>6000000</v>
      </c>
      <c r="D82" s="34">
        <f>D83</f>
        <v>6000000</v>
      </c>
      <c r="E82" s="62">
        <f t="shared" si="4"/>
        <v>100</v>
      </c>
    </row>
    <row r="83" spans="1:5" ht="140.25" customHeight="1" x14ac:dyDescent="0.3">
      <c r="A83" s="61" t="s">
        <v>409</v>
      </c>
      <c r="B83" s="22" t="s">
        <v>410</v>
      </c>
      <c r="C83" s="34">
        <f>4500000+1500000</f>
        <v>6000000</v>
      </c>
      <c r="D83" s="34">
        <v>6000000</v>
      </c>
      <c r="E83" s="62">
        <f t="shared" ref="E83:E146" si="5">D83/C83*100</f>
        <v>100</v>
      </c>
    </row>
    <row r="84" spans="1:5" ht="43.15" customHeight="1" x14ac:dyDescent="0.3">
      <c r="A84" s="63" t="s">
        <v>113</v>
      </c>
      <c r="B84" s="23" t="s">
        <v>114</v>
      </c>
      <c r="C84" s="33">
        <f t="shared" ref="C84:D84" si="6">C85</f>
        <v>336230</v>
      </c>
      <c r="D84" s="33">
        <f t="shared" si="6"/>
        <v>225748.85</v>
      </c>
      <c r="E84" s="60">
        <f t="shared" si="5"/>
        <v>67.141197989471493</v>
      </c>
    </row>
    <row r="85" spans="1:5" ht="48" customHeight="1" x14ac:dyDescent="0.3">
      <c r="A85" s="61" t="s">
        <v>115</v>
      </c>
      <c r="B85" s="22" t="s">
        <v>116</v>
      </c>
      <c r="C85" s="34">
        <f t="shared" ref="C85" si="7">C86+C87+C88+C89</f>
        <v>336230</v>
      </c>
      <c r="D85" s="34">
        <f>D86+D87+D88+D89</f>
        <v>225748.85</v>
      </c>
      <c r="E85" s="62">
        <f t="shared" si="5"/>
        <v>67.141197989471493</v>
      </c>
    </row>
    <row r="86" spans="1:5" ht="43.9" customHeight="1" x14ac:dyDescent="0.3">
      <c r="A86" s="61" t="s">
        <v>117</v>
      </c>
      <c r="B86" s="22" t="s">
        <v>118</v>
      </c>
      <c r="C86" s="34">
        <v>119320</v>
      </c>
      <c r="D86" s="34">
        <v>53581.19</v>
      </c>
      <c r="E86" s="62">
        <f t="shared" si="5"/>
        <v>44.905455916862216</v>
      </c>
    </row>
    <row r="87" spans="1:5" ht="20.45" hidden="1" customHeight="1" x14ac:dyDescent="0.3">
      <c r="A87" s="61" t="s">
        <v>119</v>
      </c>
      <c r="B87" s="22" t="s">
        <v>120</v>
      </c>
      <c r="C87" s="34"/>
      <c r="D87" s="34"/>
      <c r="E87" s="62" t="e">
        <f t="shared" si="5"/>
        <v>#DIV/0!</v>
      </c>
    </row>
    <row r="88" spans="1:5" ht="45" customHeight="1" x14ac:dyDescent="0.3">
      <c r="A88" s="61" t="s">
        <v>121</v>
      </c>
      <c r="B88" s="22" t="s">
        <v>122</v>
      </c>
      <c r="C88" s="34">
        <v>15950</v>
      </c>
      <c r="D88" s="34">
        <v>26760.79</v>
      </c>
      <c r="E88" s="62">
        <f t="shared" si="5"/>
        <v>167.77924764890281</v>
      </c>
    </row>
    <row r="89" spans="1:5" ht="45.75" customHeight="1" x14ac:dyDescent="0.3">
      <c r="A89" s="61" t="s">
        <v>123</v>
      </c>
      <c r="B89" s="22" t="s">
        <v>124</v>
      </c>
      <c r="C89" s="34">
        <f t="shared" ref="C89:D89" si="8">C90+C91</f>
        <v>200960</v>
      </c>
      <c r="D89" s="34">
        <f t="shared" si="8"/>
        <v>145406.87</v>
      </c>
      <c r="E89" s="62">
        <f t="shared" si="5"/>
        <v>72.356125597133754</v>
      </c>
    </row>
    <row r="90" spans="1:5" ht="30" customHeight="1" x14ac:dyDescent="0.3">
      <c r="A90" s="61" t="s">
        <v>125</v>
      </c>
      <c r="B90" s="22" t="s">
        <v>126</v>
      </c>
      <c r="C90" s="34">
        <v>131670</v>
      </c>
      <c r="D90" s="34">
        <v>89694.99</v>
      </c>
      <c r="E90" s="62">
        <f t="shared" si="5"/>
        <v>68.121052631578948</v>
      </c>
    </row>
    <row r="91" spans="1:5" ht="45.75" customHeight="1" x14ac:dyDescent="0.3">
      <c r="A91" s="61" t="s">
        <v>127</v>
      </c>
      <c r="B91" s="22" t="s">
        <v>128</v>
      </c>
      <c r="C91" s="34">
        <v>69290</v>
      </c>
      <c r="D91" s="34">
        <v>55711.88</v>
      </c>
      <c r="E91" s="62">
        <f t="shared" si="5"/>
        <v>80.403925530379567</v>
      </c>
    </row>
    <row r="92" spans="1:5" ht="55.9" customHeight="1" x14ac:dyDescent="0.3">
      <c r="A92" s="63" t="s">
        <v>129</v>
      </c>
      <c r="B92" s="23" t="s">
        <v>509</v>
      </c>
      <c r="C92" s="33">
        <f t="shared" ref="C92" si="9">C93+C96</f>
        <v>4235187</v>
      </c>
      <c r="D92" s="33">
        <f t="shared" ref="D92" si="10">D93+D96</f>
        <v>4542568.7</v>
      </c>
      <c r="E92" s="60">
        <f t="shared" si="5"/>
        <v>107.25780703425846</v>
      </c>
    </row>
    <row r="93" spans="1:5" ht="24.75" customHeight="1" x14ac:dyDescent="0.3">
      <c r="A93" s="61" t="s">
        <v>130</v>
      </c>
      <c r="B93" s="22" t="s">
        <v>131</v>
      </c>
      <c r="C93" s="34">
        <f t="shared" ref="C93:D94" si="11">C94</f>
        <v>3303000</v>
      </c>
      <c r="D93" s="34">
        <f t="shared" si="11"/>
        <v>3313320.58</v>
      </c>
      <c r="E93" s="62">
        <f t="shared" si="5"/>
        <v>100.31246079321829</v>
      </c>
    </row>
    <row r="94" spans="1:5" ht="25.15" customHeight="1" x14ac:dyDescent="0.3">
      <c r="A94" s="61" t="s">
        <v>132</v>
      </c>
      <c r="B94" s="22" t="s">
        <v>133</v>
      </c>
      <c r="C94" s="34">
        <f t="shared" si="11"/>
        <v>3303000</v>
      </c>
      <c r="D94" s="34">
        <f t="shared" si="11"/>
        <v>3313320.58</v>
      </c>
      <c r="E94" s="62">
        <f t="shared" si="5"/>
        <v>100.31246079321829</v>
      </c>
    </row>
    <row r="95" spans="1:5" ht="56.45" customHeight="1" x14ac:dyDescent="0.3">
      <c r="A95" s="61" t="s">
        <v>411</v>
      </c>
      <c r="B95" s="22" t="s">
        <v>421</v>
      </c>
      <c r="C95" s="34">
        <v>3303000</v>
      </c>
      <c r="D95" s="34">
        <v>3313320.58</v>
      </c>
      <c r="E95" s="62">
        <f t="shared" si="5"/>
        <v>100.31246079321829</v>
      </c>
    </row>
    <row r="96" spans="1:5" ht="38.450000000000003" customHeight="1" x14ac:dyDescent="0.3">
      <c r="A96" s="61" t="s">
        <v>134</v>
      </c>
      <c r="B96" s="22" t="s">
        <v>135</v>
      </c>
      <c r="C96" s="34">
        <f t="shared" ref="C96:D96" si="12">C97+C99</f>
        <v>932187</v>
      </c>
      <c r="D96" s="34">
        <f t="shared" si="12"/>
        <v>1229248.1199999999</v>
      </c>
      <c r="E96" s="62">
        <f t="shared" si="5"/>
        <v>131.86711679094429</v>
      </c>
    </row>
    <row r="97" spans="1:5" ht="71.45" customHeight="1" x14ac:dyDescent="0.3">
      <c r="A97" s="61" t="s">
        <v>136</v>
      </c>
      <c r="B97" s="22" t="s">
        <v>137</v>
      </c>
      <c r="C97" s="34">
        <f>C98</f>
        <v>1200</v>
      </c>
      <c r="D97" s="34">
        <f>D98</f>
        <v>1198.2</v>
      </c>
      <c r="E97" s="62">
        <f t="shared" si="5"/>
        <v>99.850000000000009</v>
      </c>
    </row>
    <row r="98" spans="1:5" ht="70.150000000000006" customHeight="1" x14ac:dyDescent="0.3">
      <c r="A98" s="61" t="s">
        <v>502</v>
      </c>
      <c r="B98" s="22" t="s">
        <v>501</v>
      </c>
      <c r="C98" s="34">
        <v>1200</v>
      </c>
      <c r="D98" s="34">
        <v>1198.2</v>
      </c>
      <c r="E98" s="62">
        <f t="shared" si="5"/>
        <v>99.850000000000009</v>
      </c>
    </row>
    <row r="99" spans="1:5" ht="37.15" customHeight="1" x14ac:dyDescent="0.3">
      <c r="A99" s="66" t="s">
        <v>138</v>
      </c>
      <c r="B99" s="42" t="s">
        <v>139</v>
      </c>
      <c r="C99" s="34">
        <f t="shared" ref="C99:D99" si="13">C100</f>
        <v>930987</v>
      </c>
      <c r="D99" s="34">
        <f t="shared" si="13"/>
        <v>1228049.9199999999</v>
      </c>
      <c r="E99" s="62">
        <f t="shared" si="5"/>
        <v>131.90838540172956</v>
      </c>
    </row>
    <row r="100" spans="1:5" ht="43.9" customHeight="1" x14ac:dyDescent="0.3">
      <c r="A100" s="61" t="s">
        <v>412</v>
      </c>
      <c r="B100" s="22" t="s">
        <v>413</v>
      </c>
      <c r="C100" s="34">
        <v>930987</v>
      </c>
      <c r="D100" s="34">
        <v>1228049.9199999999</v>
      </c>
      <c r="E100" s="62">
        <f t="shared" si="5"/>
        <v>131.90838540172956</v>
      </c>
    </row>
    <row r="101" spans="1:5" ht="45.75" customHeight="1" x14ac:dyDescent="0.3">
      <c r="A101" s="63" t="s">
        <v>140</v>
      </c>
      <c r="B101" s="23" t="s">
        <v>141</v>
      </c>
      <c r="C101" s="33">
        <f t="shared" ref="C101" si="14">C102+C110</f>
        <v>2778064</v>
      </c>
      <c r="D101" s="33">
        <f t="shared" ref="D101" si="15">D102+D110</f>
        <v>2777988.7199999997</v>
      </c>
      <c r="E101" s="60">
        <f t="shared" si="5"/>
        <v>99.997290199217858</v>
      </c>
    </row>
    <row r="102" spans="1:5" ht="138" customHeight="1" x14ac:dyDescent="0.3">
      <c r="A102" s="67" t="s">
        <v>142</v>
      </c>
      <c r="B102" s="22" t="s">
        <v>510</v>
      </c>
      <c r="C102" s="34">
        <f>C105+C109</f>
        <v>2512400</v>
      </c>
      <c r="D102" s="34">
        <f>D105+D109</f>
        <v>2512325.67</v>
      </c>
      <c r="E102" s="62">
        <f t="shared" si="5"/>
        <v>99.997041474287528</v>
      </c>
    </row>
    <row r="103" spans="1:5" ht="93.75" hidden="1" customHeight="1" x14ac:dyDescent="0.3">
      <c r="A103" s="67" t="s">
        <v>511</v>
      </c>
      <c r="B103" s="22" t="s">
        <v>512</v>
      </c>
      <c r="C103" s="34"/>
      <c r="D103" s="34"/>
      <c r="E103" s="62" t="e">
        <f t="shared" si="5"/>
        <v>#DIV/0!</v>
      </c>
    </row>
    <row r="104" spans="1:5" ht="10.5" hidden="1" customHeight="1" x14ac:dyDescent="0.3">
      <c r="A104" s="67" t="s">
        <v>524</v>
      </c>
      <c r="B104" s="22" t="s">
        <v>513</v>
      </c>
      <c r="C104" s="34"/>
      <c r="D104" s="34"/>
      <c r="E104" s="62" t="e">
        <f t="shared" si="5"/>
        <v>#DIV/0!</v>
      </c>
    </row>
    <row r="105" spans="1:5" ht="154.5" customHeight="1" x14ac:dyDescent="0.3">
      <c r="A105" s="67" t="s">
        <v>414</v>
      </c>
      <c r="B105" s="22" t="s">
        <v>497</v>
      </c>
      <c r="C105" s="34">
        <f>3543000-1030600</f>
        <v>2512400</v>
      </c>
      <c r="D105" s="34">
        <v>2512325.67</v>
      </c>
      <c r="E105" s="62">
        <f t="shared" si="5"/>
        <v>99.997041474287528</v>
      </c>
    </row>
    <row r="106" spans="1:5" ht="53.25" hidden="1" customHeight="1" x14ac:dyDescent="0.3">
      <c r="A106" s="67" t="s">
        <v>143</v>
      </c>
      <c r="B106" s="22" t="s">
        <v>144</v>
      </c>
      <c r="C106" s="34"/>
      <c r="D106" s="34"/>
      <c r="E106" s="62" t="e">
        <f t="shared" si="5"/>
        <v>#DIV/0!</v>
      </c>
    </row>
    <row r="107" spans="1:5" ht="90.75" hidden="1" customHeight="1" x14ac:dyDescent="0.3">
      <c r="A107" s="67" t="s">
        <v>145</v>
      </c>
      <c r="B107" s="22" t="s">
        <v>146</v>
      </c>
      <c r="C107" s="34"/>
      <c r="D107" s="34"/>
      <c r="E107" s="62" t="e">
        <f t="shared" si="5"/>
        <v>#DIV/0!</v>
      </c>
    </row>
    <row r="108" spans="1:5" ht="81.75" hidden="1" customHeight="1" x14ac:dyDescent="0.3">
      <c r="A108" s="67" t="s">
        <v>147</v>
      </c>
      <c r="B108" s="22" t="s">
        <v>148</v>
      </c>
      <c r="C108" s="34"/>
      <c r="D108" s="34"/>
      <c r="E108" s="62" t="e">
        <f t="shared" si="5"/>
        <v>#DIV/0!</v>
      </c>
    </row>
    <row r="109" spans="1:5" ht="131.25" hidden="1" x14ac:dyDescent="0.3">
      <c r="A109" s="67" t="s">
        <v>149</v>
      </c>
      <c r="B109" s="22" t="s">
        <v>150</v>
      </c>
      <c r="C109" s="34"/>
      <c r="D109" s="34"/>
      <c r="E109" s="62" t="e">
        <f t="shared" si="5"/>
        <v>#DIV/0!</v>
      </c>
    </row>
    <row r="110" spans="1:5" ht="61.5" customHeight="1" x14ac:dyDescent="0.3">
      <c r="A110" s="67" t="s">
        <v>151</v>
      </c>
      <c r="B110" s="22" t="s">
        <v>152</v>
      </c>
      <c r="C110" s="34">
        <f t="shared" ref="C110:D110" si="16">C111+C113</f>
        <v>265664</v>
      </c>
      <c r="D110" s="34">
        <f t="shared" si="16"/>
        <v>265663.05</v>
      </c>
      <c r="E110" s="62">
        <f t="shared" si="5"/>
        <v>99.999642405444462</v>
      </c>
    </row>
    <row r="111" spans="1:5" ht="61.9" customHeight="1" x14ac:dyDescent="0.3">
      <c r="A111" s="67" t="s">
        <v>153</v>
      </c>
      <c r="B111" s="22" t="s">
        <v>154</v>
      </c>
      <c r="C111" s="34">
        <f t="shared" ref="C111:D111" si="17">C112</f>
        <v>265664</v>
      </c>
      <c r="D111" s="34">
        <f t="shared" si="17"/>
        <v>265663.05</v>
      </c>
      <c r="E111" s="62">
        <f t="shared" si="5"/>
        <v>99.999642405444462</v>
      </c>
    </row>
    <row r="112" spans="1:5" ht="85.15" customHeight="1" x14ac:dyDescent="0.3">
      <c r="A112" s="67" t="s">
        <v>479</v>
      </c>
      <c r="B112" s="22" t="s">
        <v>415</v>
      </c>
      <c r="C112" s="34">
        <v>265664</v>
      </c>
      <c r="D112" s="34">
        <v>265663.05</v>
      </c>
      <c r="E112" s="62">
        <f t="shared" si="5"/>
        <v>99.999642405444462</v>
      </c>
    </row>
    <row r="113" spans="1:5" ht="50.25" hidden="1" customHeight="1" x14ac:dyDescent="0.3">
      <c r="A113" s="67" t="s">
        <v>155</v>
      </c>
      <c r="B113" s="22" t="s">
        <v>156</v>
      </c>
      <c r="C113" s="34"/>
      <c r="D113" s="34"/>
      <c r="E113" s="62" t="e">
        <f t="shared" si="5"/>
        <v>#DIV/0!</v>
      </c>
    </row>
    <row r="114" spans="1:5" ht="20.45" hidden="1" customHeight="1" x14ac:dyDescent="0.3">
      <c r="A114" s="67" t="s">
        <v>157</v>
      </c>
      <c r="B114" s="22" t="s">
        <v>158</v>
      </c>
      <c r="C114" s="34"/>
      <c r="D114" s="34"/>
      <c r="E114" s="62" t="e">
        <f t="shared" si="5"/>
        <v>#DIV/0!</v>
      </c>
    </row>
    <row r="115" spans="1:5" ht="45.75" customHeight="1" x14ac:dyDescent="0.3">
      <c r="A115" s="68" t="s">
        <v>159</v>
      </c>
      <c r="B115" s="40" t="s">
        <v>160</v>
      </c>
      <c r="C115" s="33">
        <f t="shared" ref="C115:D115" si="18">C116+C166+C168+C177+C178+C191</f>
        <v>7643856.2699999996</v>
      </c>
      <c r="D115" s="33">
        <f t="shared" si="18"/>
        <v>10611544.720000001</v>
      </c>
      <c r="E115" s="60">
        <f t="shared" si="5"/>
        <v>138.82449309842926</v>
      </c>
    </row>
    <row r="116" spans="1:5" ht="68.25" customHeight="1" x14ac:dyDescent="0.3">
      <c r="A116" s="61" t="s">
        <v>161</v>
      </c>
      <c r="B116" s="22" t="s">
        <v>162</v>
      </c>
      <c r="C116" s="34">
        <f t="shared" ref="C116:D116" si="19">C117+C120+C123+C126+C129+C132+C135+C138+C140+C143+C146+C150+C152+C155+C158+C161+C164</f>
        <v>1191322</v>
      </c>
      <c r="D116" s="34">
        <f t="shared" si="19"/>
        <v>1199127.06</v>
      </c>
      <c r="E116" s="62">
        <f t="shared" si="5"/>
        <v>100.65515956223423</v>
      </c>
    </row>
    <row r="117" spans="1:5" ht="102.75" customHeight="1" x14ac:dyDescent="0.3">
      <c r="A117" s="61" t="s">
        <v>163</v>
      </c>
      <c r="B117" s="22" t="s">
        <v>164</v>
      </c>
      <c r="C117" s="34">
        <f t="shared" ref="C117:D117" si="20">C118+C119</f>
        <v>4450</v>
      </c>
      <c r="D117" s="34">
        <f t="shared" si="20"/>
        <v>4968.6400000000003</v>
      </c>
      <c r="E117" s="62">
        <f t="shared" si="5"/>
        <v>111.65483146067416</v>
      </c>
    </row>
    <row r="118" spans="1:5" ht="140.25" customHeight="1" x14ac:dyDescent="0.3">
      <c r="A118" s="61" t="s">
        <v>165</v>
      </c>
      <c r="B118" s="22" t="s">
        <v>166</v>
      </c>
      <c r="C118" s="34">
        <v>4450</v>
      </c>
      <c r="D118" s="34">
        <v>4968.6400000000003</v>
      </c>
      <c r="E118" s="62">
        <f t="shared" si="5"/>
        <v>111.65483146067416</v>
      </c>
    </row>
    <row r="119" spans="1:5" ht="75" hidden="1" customHeight="1" x14ac:dyDescent="0.3">
      <c r="A119" s="61" t="s">
        <v>167</v>
      </c>
      <c r="B119" s="22" t="s">
        <v>168</v>
      </c>
      <c r="C119" s="34"/>
      <c r="D119" s="34"/>
      <c r="E119" s="62" t="e">
        <f t="shared" si="5"/>
        <v>#DIV/0!</v>
      </c>
    </row>
    <row r="120" spans="1:5" ht="139.5" customHeight="1" x14ac:dyDescent="0.3">
      <c r="A120" s="61" t="s">
        <v>169</v>
      </c>
      <c r="B120" s="22" t="s">
        <v>170</v>
      </c>
      <c r="C120" s="34">
        <f t="shared" ref="C120:D120" si="21">C121+C122</f>
        <v>52752</v>
      </c>
      <c r="D120" s="34">
        <f t="shared" si="21"/>
        <v>55248.72</v>
      </c>
      <c r="E120" s="62">
        <f t="shared" si="5"/>
        <v>104.73293903548682</v>
      </c>
    </row>
    <row r="121" spans="1:5" ht="178.5" customHeight="1" x14ac:dyDescent="0.3">
      <c r="A121" s="61" t="s">
        <v>171</v>
      </c>
      <c r="B121" s="22" t="s">
        <v>172</v>
      </c>
      <c r="C121" s="34">
        <v>52752</v>
      </c>
      <c r="D121" s="34">
        <v>55248.72</v>
      </c>
      <c r="E121" s="62">
        <f t="shared" si="5"/>
        <v>104.73293903548682</v>
      </c>
    </row>
    <row r="122" spans="1:5" ht="87" hidden="1" customHeight="1" x14ac:dyDescent="0.3">
      <c r="A122" s="61" t="s">
        <v>173</v>
      </c>
      <c r="B122" s="22" t="s">
        <v>174</v>
      </c>
      <c r="C122" s="34"/>
      <c r="D122" s="34"/>
      <c r="E122" s="62" t="e">
        <f t="shared" si="5"/>
        <v>#DIV/0!</v>
      </c>
    </row>
    <row r="123" spans="1:5" ht="100.5" customHeight="1" x14ac:dyDescent="0.3">
      <c r="A123" s="61" t="s">
        <v>175</v>
      </c>
      <c r="B123" s="22" t="s">
        <v>176</v>
      </c>
      <c r="C123" s="34">
        <f t="shared" ref="C123:D123" si="22">C124+C125</f>
        <v>6000</v>
      </c>
      <c r="D123" s="34">
        <f t="shared" si="22"/>
        <v>6050</v>
      </c>
      <c r="E123" s="62">
        <f t="shared" si="5"/>
        <v>100.83333333333333</v>
      </c>
    </row>
    <row r="124" spans="1:5" ht="146.25" customHeight="1" x14ac:dyDescent="0.3">
      <c r="A124" s="61" t="s">
        <v>177</v>
      </c>
      <c r="B124" s="22" t="s">
        <v>178</v>
      </c>
      <c r="C124" s="34">
        <v>6000</v>
      </c>
      <c r="D124" s="34">
        <v>6050</v>
      </c>
      <c r="E124" s="62">
        <f t="shared" si="5"/>
        <v>100.83333333333333</v>
      </c>
    </row>
    <row r="125" spans="1:5" ht="70.5" hidden="1" customHeight="1" x14ac:dyDescent="0.3">
      <c r="A125" s="61" t="s">
        <v>179</v>
      </c>
      <c r="B125" s="22" t="s">
        <v>180</v>
      </c>
      <c r="C125" s="34"/>
      <c r="D125" s="34"/>
      <c r="E125" s="62" t="e">
        <f t="shared" si="5"/>
        <v>#DIV/0!</v>
      </c>
    </row>
    <row r="126" spans="1:5" ht="118.5" customHeight="1" x14ac:dyDescent="0.3">
      <c r="A126" s="61" t="s">
        <v>181</v>
      </c>
      <c r="B126" s="22" t="s">
        <v>182</v>
      </c>
      <c r="C126" s="34">
        <f t="shared" ref="C126:D126" si="23">C127+C128</f>
        <v>1000</v>
      </c>
      <c r="D126" s="34">
        <f t="shared" si="23"/>
        <v>2000</v>
      </c>
      <c r="E126" s="62">
        <f t="shared" si="5"/>
        <v>200</v>
      </c>
    </row>
    <row r="127" spans="1:5" ht="162" customHeight="1" x14ac:dyDescent="0.3">
      <c r="A127" s="61" t="s">
        <v>183</v>
      </c>
      <c r="B127" s="22" t="s">
        <v>184</v>
      </c>
      <c r="C127" s="34">
        <v>1000</v>
      </c>
      <c r="D127" s="34">
        <v>2000</v>
      </c>
      <c r="E127" s="62">
        <f t="shared" si="5"/>
        <v>200</v>
      </c>
    </row>
    <row r="128" spans="1:5" ht="75.75" hidden="1" customHeight="1" x14ac:dyDescent="0.3">
      <c r="A128" s="61" t="s">
        <v>185</v>
      </c>
      <c r="B128" s="22" t="s">
        <v>186</v>
      </c>
      <c r="C128" s="34"/>
      <c r="D128" s="34"/>
      <c r="E128" s="62" t="e">
        <f t="shared" si="5"/>
        <v>#DIV/0!</v>
      </c>
    </row>
    <row r="129" spans="1:5" ht="70.5" hidden="1" customHeight="1" x14ac:dyDescent="0.3">
      <c r="A129" s="61" t="s">
        <v>187</v>
      </c>
      <c r="B129" s="22" t="s">
        <v>188</v>
      </c>
      <c r="C129" s="34"/>
      <c r="D129" s="34"/>
      <c r="E129" s="62" t="e">
        <f t="shared" si="5"/>
        <v>#DIV/0!</v>
      </c>
    </row>
    <row r="130" spans="1:5" ht="77.25" hidden="1" customHeight="1" x14ac:dyDescent="0.3">
      <c r="A130" s="61" t="s">
        <v>189</v>
      </c>
      <c r="B130" s="22" t="s">
        <v>190</v>
      </c>
      <c r="C130" s="34"/>
      <c r="D130" s="34"/>
      <c r="E130" s="62" t="e">
        <f t="shared" si="5"/>
        <v>#DIV/0!</v>
      </c>
    </row>
    <row r="131" spans="1:5" ht="87.75" hidden="1" customHeight="1" x14ac:dyDescent="0.3">
      <c r="A131" s="61" t="s">
        <v>191</v>
      </c>
      <c r="B131" s="22" t="s">
        <v>192</v>
      </c>
      <c r="C131" s="34"/>
      <c r="D131" s="34"/>
      <c r="E131" s="62" t="e">
        <f t="shared" si="5"/>
        <v>#DIV/0!</v>
      </c>
    </row>
    <row r="132" spans="1:5" ht="67.5" hidden="1" customHeight="1" x14ac:dyDescent="0.3">
      <c r="A132" s="61" t="s">
        <v>193</v>
      </c>
      <c r="B132" s="22" t="s">
        <v>194</v>
      </c>
      <c r="C132" s="34"/>
      <c r="D132" s="34"/>
      <c r="E132" s="62" t="e">
        <f t="shared" si="5"/>
        <v>#DIV/0!</v>
      </c>
    </row>
    <row r="133" spans="1:5" ht="87.75" hidden="1" customHeight="1" x14ac:dyDescent="0.3">
      <c r="A133" s="61" t="s">
        <v>195</v>
      </c>
      <c r="B133" s="22" t="s">
        <v>196</v>
      </c>
      <c r="C133" s="34"/>
      <c r="D133" s="34"/>
      <c r="E133" s="62" t="e">
        <f t="shared" si="5"/>
        <v>#DIV/0!</v>
      </c>
    </row>
    <row r="134" spans="1:5" ht="76.5" hidden="1" customHeight="1" x14ac:dyDescent="0.3">
      <c r="A134" s="61" t="s">
        <v>197</v>
      </c>
      <c r="B134" s="22" t="s">
        <v>198</v>
      </c>
      <c r="C134" s="34"/>
      <c r="D134" s="34"/>
      <c r="E134" s="62" t="e">
        <f t="shared" si="5"/>
        <v>#DIV/0!</v>
      </c>
    </row>
    <row r="135" spans="1:5" ht="54.75" hidden="1" customHeight="1" x14ac:dyDescent="0.3">
      <c r="A135" s="61" t="s">
        <v>199</v>
      </c>
      <c r="B135" s="22" t="s">
        <v>200</v>
      </c>
      <c r="C135" s="34"/>
      <c r="D135" s="34"/>
      <c r="E135" s="62" t="e">
        <f t="shared" si="5"/>
        <v>#DIV/0!</v>
      </c>
    </row>
    <row r="136" spans="1:5" ht="75.75" hidden="1" customHeight="1" x14ac:dyDescent="0.3">
      <c r="A136" s="61" t="s">
        <v>201</v>
      </c>
      <c r="B136" s="22" t="s">
        <v>202</v>
      </c>
      <c r="C136" s="34"/>
      <c r="D136" s="34"/>
      <c r="E136" s="62" t="e">
        <f t="shared" si="5"/>
        <v>#DIV/0!</v>
      </c>
    </row>
    <row r="137" spans="1:5" ht="72.75" hidden="1" customHeight="1" x14ac:dyDescent="0.3">
      <c r="A137" s="61" t="s">
        <v>203</v>
      </c>
      <c r="B137" s="22" t="s">
        <v>204</v>
      </c>
      <c r="C137" s="34"/>
      <c r="D137" s="34"/>
      <c r="E137" s="62" t="e">
        <f t="shared" si="5"/>
        <v>#DIV/0!</v>
      </c>
    </row>
    <row r="138" spans="1:5" ht="63" hidden="1" customHeight="1" x14ac:dyDescent="0.3">
      <c r="A138" s="61" t="s">
        <v>205</v>
      </c>
      <c r="B138" s="22" t="s">
        <v>206</v>
      </c>
      <c r="C138" s="34"/>
      <c r="D138" s="34"/>
      <c r="E138" s="62" t="e">
        <f t="shared" si="5"/>
        <v>#DIV/0!</v>
      </c>
    </row>
    <row r="139" spans="1:5" ht="85.5" hidden="1" customHeight="1" x14ac:dyDescent="0.3">
      <c r="A139" s="61" t="s">
        <v>207</v>
      </c>
      <c r="B139" s="22" t="s">
        <v>208</v>
      </c>
      <c r="C139" s="34"/>
      <c r="D139" s="34"/>
      <c r="E139" s="62" t="e">
        <f t="shared" si="5"/>
        <v>#DIV/0!</v>
      </c>
    </row>
    <row r="140" spans="1:5" ht="70.5" hidden="1" customHeight="1" x14ac:dyDescent="0.3">
      <c r="A140" s="61" t="s">
        <v>209</v>
      </c>
      <c r="B140" s="22" t="s">
        <v>210</v>
      </c>
      <c r="C140" s="34">
        <f t="shared" ref="C140" si="24">C141</f>
        <v>0</v>
      </c>
      <c r="D140" s="34"/>
      <c r="E140" s="62" t="e">
        <f t="shared" si="5"/>
        <v>#DIV/0!</v>
      </c>
    </row>
    <row r="141" spans="1:5" ht="85.5" hidden="1" customHeight="1" x14ac:dyDescent="0.3">
      <c r="A141" s="61" t="s">
        <v>211</v>
      </c>
      <c r="B141" s="22" t="s">
        <v>212</v>
      </c>
      <c r="C141" s="34"/>
      <c r="D141" s="34"/>
      <c r="E141" s="62" t="e">
        <f t="shared" si="5"/>
        <v>#DIV/0!</v>
      </c>
    </row>
    <row r="142" spans="1:5" ht="72.75" hidden="1" customHeight="1" x14ac:dyDescent="0.3">
      <c r="A142" s="61" t="s">
        <v>213</v>
      </c>
      <c r="B142" s="22" t="s">
        <v>214</v>
      </c>
      <c r="C142" s="34"/>
      <c r="D142" s="34"/>
      <c r="E142" s="62" t="e">
        <f t="shared" si="5"/>
        <v>#DIV/0!</v>
      </c>
    </row>
    <row r="143" spans="1:5" ht="126" customHeight="1" x14ac:dyDescent="0.3">
      <c r="A143" s="61" t="s">
        <v>215</v>
      </c>
      <c r="B143" s="22" t="s">
        <v>216</v>
      </c>
      <c r="C143" s="34">
        <f t="shared" ref="C143:D143" si="25">C144</f>
        <v>45000</v>
      </c>
      <c r="D143" s="34">
        <f t="shared" si="25"/>
        <v>45000</v>
      </c>
      <c r="E143" s="62">
        <f t="shared" si="5"/>
        <v>100</v>
      </c>
    </row>
    <row r="144" spans="1:5" ht="161.25" customHeight="1" x14ac:dyDescent="0.3">
      <c r="A144" s="61" t="s">
        <v>217</v>
      </c>
      <c r="B144" s="22" t="s">
        <v>218</v>
      </c>
      <c r="C144" s="34">
        <f>32500+12500</f>
        <v>45000</v>
      </c>
      <c r="D144" s="34">
        <v>45000</v>
      </c>
      <c r="E144" s="62">
        <f t="shared" si="5"/>
        <v>100</v>
      </c>
    </row>
    <row r="145" spans="1:5" ht="76.5" hidden="1" customHeight="1" x14ac:dyDescent="0.3">
      <c r="A145" s="61" t="s">
        <v>219</v>
      </c>
      <c r="B145" s="22" t="s">
        <v>220</v>
      </c>
      <c r="C145" s="34"/>
      <c r="D145" s="34"/>
      <c r="E145" s="62" t="e">
        <f t="shared" si="5"/>
        <v>#DIV/0!</v>
      </c>
    </row>
    <row r="146" spans="1:5" ht="125.25" customHeight="1" x14ac:dyDescent="0.3">
      <c r="A146" s="61" t="s">
        <v>221</v>
      </c>
      <c r="B146" s="22" t="s">
        <v>222</v>
      </c>
      <c r="C146" s="34">
        <f t="shared" ref="C146:D146" si="26">C147+C148+C149</f>
        <v>842000</v>
      </c>
      <c r="D146" s="34">
        <f t="shared" si="26"/>
        <v>841984.98</v>
      </c>
      <c r="E146" s="62">
        <f t="shared" si="5"/>
        <v>99.998216152018998</v>
      </c>
    </row>
    <row r="147" spans="1:5" ht="200.25" customHeight="1" x14ac:dyDescent="0.3">
      <c r="A147" s="61" t="s">
        <v>223</v>
      </c>
      <c r="B147" s="22" t="s">
        <v>224</v>
      </c>
      <c r="C147" s="34">
        <v>842000</v>
      </c>
      <c r="D147" s="34">
        <v>841984.98</v>
      </c>
      <c r="E147" s="62">
        <f t="shared" ref="E147:E212" si="27">D147/C147*100</f>
        <v>99.998216152018998</v>
      </c>
    </row>
    <row r="148" spans="1:5" ht="105" hidden="1" customHeight="1" x14ac:dyDescent="0.3">
      <c r="A148" s="61" t="s">
        <v>225</v>
      </c>
      <c r="B148" s="22" t="s">
        <v>226</v>
      </c>
      <c r="C148" s="34"/>
      <c r="D148" s="34"/>
      <c r="E148" s="62" t="e">
        <f t="shared" si="27"/>
        <v>#DIV/0!</v>
      </c>
    </row>
    <row r="149" spans="1:5" ht="210.75" hidden="1" customHeight="1" x14ac:dyDescent="0.3">
      <c r="A149" s="61" t="s">
        <v>227</v>
      </c>
      <c r="B149" s="22" t="s">
        <v>532</v>
      </c>
      <c r="C149" s="34"/>
      <c r="D149" s="34"/>
      <c r="E149" s="62" t="e">
        <f t="shared" si="27"/>
        <v>#DIV/0!</v>
      </c>
    </row>
    <row r="150" spans="1:5" ht="61.5" hidden="1" customHeight="1" x14ac:dyDescent="0.3">
      <c r="A150" s="61" t="s">
        <v>228</v>
      </c>
      <c r="B150" s="22" t="s">
        <v>229</v>
      </c>
      <c r="C150" s="34"/>
      <c r="D150" s="34"/>
      <c r="E150" s="62" t="e">
        <f t="shared" si="27"/>
        <v>#DIV/0!</v>
      </c>
    </row>
    <row r="151" spans="1:5" ht="131.25" hidden="1" x14ac:dyDescent="0.3">
      <c r="A151" s="61" t="s">
        <v>230</v>
      </c>
      <c r="B151" s="22" t="s">
        <v>231</v>
      </c>
      <c r="C151" s="34"/>
      <c r="D151" s="34"/>
      <c r="E151" s="62" t="e">
        <f t="shared" si="27"/>
        <v>#DIV/0!</v>
      </c>
    </row>
    <row r="152" spans="1:5" ht="101.25" customHeight="1" x14ac:dyDescent="0.3">
      <c r="A152" s="61" t="s">
        <v>232</v>
      </c>
      <c r="B152" s="22" t="s">
        <v>233</v>
      </c>
      <c r="C152" s="34">
        <f t="shared" ref="C152:D152" si="28">C153</f>
        <v>600</v>
      </c>
      <c r="D152" s="34">
        <f t="shared" si="28"/>
        <v>607.30999999999995</v>
      </c>
      <c r="E152" s="62">
        <f t="shared" si="27"/>
        <v>101.21833333333332</v>
      </c>
    </row>
    <row r="153" spans="1:5" ht="138" customHeight="1" x14ac:dyDescent="0.3">
      <c r="A153" s="61" t="s">
        <v>234</v>
      </c>
      <c r="B153" s="22" t="s">
        <v>235</v>
      </c>
      <c r="C153" s="34">
        <v>600</v>
      </c>
      <c r="D153" s="34">
        <v>607.30999999999995</v>
      </c>
      <c r="E153" s="62">
        <f t="shared" si="27"/>
        <v>101.21833333333332</v>
      </c>
    </row>
    <row r="154" spans="1:5" ht="71.25" hidden="1" customHeight="1" x14ac:dyDescent="0.3">
      <c r="A154" s="61" t="s">
        <v>236</v>
      </c>
      <c r="B154" s="22" t="s">
        <v>237</v>
      </c>
      <c r="C154" s="34"/>
      <c r="D154" s="34"/>
      <c r="E154" s="62" t="e">
        <f t="shared" si="27"/>
        <v>#DIV/0!</v>
      </c>
    </row>
    <row r="155" spans="1:5" ht="96.75" hidden="1" customHeight="1" x14ac:dyDescent="0.3">
      <c r="A155" s="61" t="s">
        <v>238</v>
      </c>
      <c r="B155" s="22" t="s">
        <v>239</v>
      </c>
      <c r="C155" s="34"/>
      <c r="D155" s="34"/>
      <c r="E155" s="62" t="e">
        <f t="shared" si="27"/>
        <v>#DIV/0!</v>
      </c>
    </row>
    <row r="156" spans="1:5" ht="108.75" hidden="1" customHeight="1" x14ac:dyDescent="0.3">
      <c r="A156" s="61" t="s">
        <v>240</v>
      </c>
      <c r="B156" s="22" t="s">
        <v>241</v>
      </c>
      <c r="C156" s="34"/>
      <c r="D156" s="34"/>
      <c r="E156" s="62" t="e">
        <f t="shared" si="27"/>
        <v>#DIV/0!</v>
      </c>
    </row>
    <row r="157" spans="1:5" ht="99.75" hidden="1" customHeight="1" x14ac:dyDescent="0.3">
      <c r="A157" s="61" t="s">
        <v>242</v>
      </c>
      <c r="B157" s="22" t="s">
        <v>243</v>
      </c>
      <c r="C157" s="34"/>
      <c r="D157" s="34"/>
      <c r="E157" s="62" t="e">
        <f t="shared" si="27"/>
        <v>#DIV/0!</v>
      </c>
    </row>
    <row r="158" spans="1:5" ht="107.25" customHeight="1" x14ac:dyDescent="0.3">
      <c r="A158" s="61" t="s">
        <v>244</v>
      </c>
      <c r="B158" s="22" t="s">
        <v>245</v>
      </c>
      <c r="C158" s="34">
        <f t="shared" ref="C158:D158" si="29">C159</f>
        <v>42270</v>
      </c>
      <c r="D158" s="34">
        <f t="shared" si="29"/>
        <v>42269.279999999999</v>
      </c>
      <c r="E158" s="62">
        <f t="shared" si="27"/>
        <v>99.998296664300923</v>
      </c>
    </row>
    <row r="159" spans="1:5" ht="139.5" customHeight="1" x14ac:dyDescent="0.3">
      <c r="A159" s="61" t="s">
        <v>246</v>
      </c>
      <c r="B159" s="22" t="s">
        <v>247</v>
      </c>
      <c r="C159" s="34">
        <v>42270</v>
      </c>
      <c r="D159" s="34">
        <v>42269.279999999999</v>
      </c>
      <c r="E159" s="62">
        <f t="shared" si="27"/>
        <v>99.998296664300923</v>
      </c>
    </row>
    <row r="160" spans="1:5" ht="70.5" hidden="1" customHeight="1" x14ac:dyDescent="0.3">
      <c r="A160" s="61" t="s">
        <v>248</v>
      </c>
      <c r="B160" s="22" t="s">
        <v>249</v>
      </c>
      <c r="C160" s="34"/>
      <c r="D160" s="34"/>
      <c r="E160" s="62" t="e">
        <f t="shared" si="27"/>
        <v>#DIV/0!</v>
      </c>
    </row>
    <row r="161" spans="1:5" ht="119.25" customHeight="1" x14ac:dyDescent="0.3">
      <c r="A161" s="61" t="s">
        <v>250</v>
      </c>
      <c r="B161" s="22" t="s">
        <v>251</v>
      </c>
      <c r="C161" s="34">
        <f t="shared" ref="C161:D161" si="30">C162+C163</f>
        <v>197250</v>
      </c>
      <c r="D161" s="34">
        <f t="shared" si="30"/>
        <v>200998.13</v>
      </c>
      <c r="E161" s="62">
        <f t="shared" si="27"/>
        <v>101.9001926489227</v>
      </c>
    </row>
    <row r="162" spans="1:5" ht="145.9" customHeight="1" x14ac:dyDescent="0.3">
      <c r="A162" s="61" t="s">
        <v>252</v>
      </c>
      <c r="B162" s="22" t="s">
        <v>253</v>
      </c>
      <c r="C162" s="34">
        <v>197250</v>
      </c>
      <c r="D162" s="34">
        <v>200998.13</v>
      </c>
      <c r="E162" s="62">
        <f t="shared" si="27"/>
        <v>101.9001926489227</v>
      </c>
    </row>
    <row r="163" spans="1:5" ht="90.75" hidden="1" customHeight="1" x14ac:dyDescent="0.3">
      <c r="A163" s="61" t="s">
        <v>254</v>
      </c>
      <c r="B163" s="22" t="s">
        <v>255</v>
      </c>
      <c r="C163" s="34"/>
      <c r="D163" s="34"/>
      <c r="E163" s="62" t="e">
        <f t="shared" si="27"/>
        <v>#DIV/0!</v>
      </c>
    </row>
    <row r="164" spans="1:5" ht="48.75" hidden="1" customHeight="1" x14ac:dyDescent="0.3">
      <c r="A164" s="61" t="s">
        <v>256</v>
      </c>
      <c r="B164" s="22" t="s">
        <v>257</v>
      </c>
      <c r="C164" s="34"/>
      <c r="D164" s="34"/>
      <c r="E164" s="62" t="e">
        <f t="shared" si="27"/>
        <v>#DIV/0!</v>
      </c>
    </row>
    <row r="165" spans="1:5" ht="12" hidden="1" customHeight="1" x14ac:dyDescent="0.3">
      <c r="A165" s="61" t="s">
        <v>258</v>
      </c>
      <c r="B165" s="22" t="s">
        <v>259</v>
      </c>
      <c r="C165" s="34"/>
      <c r="D165" s="34"/>
      <c r="E165" s="62" t="e">
        <f t="shared" si="27"/>
        <v>#DIV/0!</v>
      </c>
    </row>
    <row r="166" spans="1:5" ht="67.150000000000006" hidden="1" customHeight="1" x14ac:dyDescent="0.3">
      <c r="A166" s="61" t="s">
        <v>260</v>
      </c>
      <c r="B166" s="22" t="s">
        <v>261</v>
      </c>
      <c r="C166" s="34">
        <f t="shared" ref="C166" si="31">C167</f>
        <v>0</v>
      </c>
      <c r="D166" s="34"/>
      <c r="E166" s="62" t="e">
        <f t="shared" si="27"/>
        <v>#DIV/0!</v>
      </c>
    </row>
    <row r="167" spans="1:5" ht="87" hidden="1" customHeight="1" x14ac:dyDescent="0.3">
      <c r="A167" s="61" t="s">
        <v>262</v>
      </c>
      <c r="B167" s="22" t="s">
        <v>263</v>
      </c>
      <c r="C167" s="34">
        <f>2500-2500</f>
        <v>0</v>
      </c>
      <c r="D167" s="34"/>
      <c r="E167" s="62" t="e">
        <f t="shared" si="27"/>
        <v>#DIV/0!</v>
      </c>
    </row>
    <row r="168" spans="1:5" ht="175.5" customHeight="1" x14ac:dyDescent="0.3">
      <c r="A168" s="61" t="s">
        <v>264</v>
      </c>
      <c r="B168" s="22" t="s">
        <v>265</v>
      </c>
      <c r="C168" s="34">
        <f t="shared" ref="C168:D168" si="32">C169+C171+C173+C175</f>
        <v>78710</v>
      </c>
      <c r="D168" s="34">
        <f t="shared" si="32"/>
        <v>110805.67</v>
      </c>
      <c r="E168" s="62">
        <f t="shared" si="27"/>
        <v>140.77711853639946</v>
      </c>
    </row>
    <row r="169" spans="1:5" ht="108.75" hidden="1" customHeight="1" x14ac:dyDescent="0.3">
      <c r="A169" s="61" t="s">
        <v>266</v>
      </c>
      <c r="B169" s="22" t="s">
        <v>267</v>
      </c>
      <c r="C169" s="34">
        <f t="shared" ref="C169" si="33">C170</f>
        <v>0</v>
      </c>
      <c r="D169" s="34"/>
      <c r="E169" s="62" t="e">
        <f t="shared" si="27"/>
        <v>#DIV/0!</v>
      </c>
    </row>
    <row r="170" spans="1:5" ht="122.25" hidden="1" customHeight="1" x14ac:dyDescent="0.3">
      <c r="A170" s="61" t="s">
        <v>416</v>
      </c>
      <c r="B170" s="22" t="s">
        <v>417</v>
      </c>
      <c r="C170" s="34">
        <f>42000-42000</f>
        <v>0</v>
      </c>
      <c r="D170" s="34"/>
      <c r="E170" s="62" t="e">
        <f t="shared" si="27"/>
        <v>#DIV/0!</v>
      </c>
    </row>
    <row r="171" spans="1:5" ht="78.75" hidden="1" customHeight="1" x14ac:dyDescent="0.3">
      <c r="A171" s="69" t="s">
        <v>268</v>
      </c>
      <c r="B171" s="22" t="s">
        <v>269</v>
      </c>
      <c r="C171" s="34">
        <f t="shared" ref="C171" si="34">C172</f>
        <v>0</v>
      </c>
      <c r="D171" s="34"/>
      <c r="E171" s="62" t="e">
        <f t="shared" si="27"/>
        <v>#DIV/0!</v>
      </c>
    </row>
    <row r="172" spans="1:5" ht="78" hidden="1" customHeight="1" x14ac:dyDescent="0.3">
      <c r="A172" s="61" t="s">
        <v>270</v>
      </c>
      <c r="B172" s="22" t="s">
        <v>271</v>
      </c>
      <c r="C172" s="34"/>
      <c r="D172" s="34"/>
      <c r="E172" s="62" t="e">
        <f t="shared" si="27"/>
        <v>#DIV/0!</v>
      </c>
    </row>
    <row r="173" spans="1:5" ht="70.5" hidden="1" customHeight="1" x14ac:dyDescent="0.3">
      <c r="A173" s="61" t="s">
        <v>272</v>
      </c>
      <c r="B173" s="22" t="s">
        <v>273</v>
      </c>
      <c r="C173" s="34">
        <f t="shared" ref="C173" si="35">C174</f>
        <v>0</v>
      </c>
      <c r="D173" s="34"/>
      <c r="E173" s="62" t="e">
        <f t="shared" si="27"/>
        <v>#DIV/0!</v>
      </c>
    </row>
    <row r="174" spans="1:5" ht="69" hidden="1" customHeight="1" x14ac:dyDescent="0.3">
      <c r="A174" s="61" t="s">
        <v>274</v>
      </c>
      <c r="B174" s="22" t="s">
        <v>275</v>
      </c>
      <c r="C174" s="34"/>
      <c r="D174" s="34"/>
      <c r="E174" s="62" t="e">
        <f t="shared" si="27"/>
        <v>#DIV/0!</v>
      </c>
    </row>
    <row r="175" spans="1:5" ht="128.44999999999999" customHeight="1" x14ac:dyDescent="0.3">
      <c r="A175" s="61" t="s">
        <v>276</v>
      </c>
      <c r="B175" s="22" t="s">
        <v>277</v>
      </c>
      <c r="C175" s="38">
        <f>617+78093</f>
        <v>78710</v>
      </c>
      <c r="D175" s="38">
        <v>110805.67</v>
      </c>
      <c r="E175" s="62">
        <f t="shared" si="27"/>
        <v>140.77711853639946</v>
      </c>
    </row>
    <row r="176" spans="1:5" ht="75.75" hidden="1" customHeight="1" x14ac:dyDescent="0.3">
      <c r="A176" s="61" t="s">
        <v>278</v>
      </c>
      <c r="B176" s="22" t="s">
        <v>418</v>
      </c>
      <c r="C176" s="38"/>
      <c r="D176" s="38"/>
      <c r="E176" s="62" t="e">
        <f t="shared" si="27"/>
        <v>#DIV/0!</v>
      </c>
    </row>
    <row r="177" spans="1:5" ht="46.5" hidden="1" customHeight="1" x14ac:dyDescent="0.3">
      <c r="A177" s="61" t="s">
        <v>279</v>
      </c>
      <c r="B177" s="22" t="s">
        <v>280</v>
      </c>
      <c r="C177" s="34"/>
      <c r="D177" s="34"/>
      <c r="E177" s="62" t="e">
        <f t="shared" si="27"/>
        <v>#DIV/0!</v>
      </c>
    </row>
    <row r="178" spans="1:5" ht="26.25" hidden="1" customHeight="1" x14ac:dyDescent="0.3">
      <c r="A178" s="61" t="s">
        <v>281</v>
      </c>
      <c r="B178" s="22" t="s">
        <v>282</v>
      </c>
      <c r="C178" s="34">
        <f t="shared" ref="C178" si="36">C179+C182+C184+C188</f>
        <v>0</v>
      </c>
      <c r="D178" s="34"/>
      <c r="E178" s="62" t="e">
        <f t="shared" si="27"/>
        <v>#DIV/0!</v>
      </c>
    </row>
    <row r="179" spans="1:5" ht="84" hidden="1" customHeight="1" x14ac:dyDescent="0.3">
      <c r="A179" s="61" t="s">
        <v>283</v>
      </c>
      <c r="B179" s="22" t="s">
        <v>284</v>
      </c>
      <c r="C179" s="34">
        <f t="shared" ref="C179" si="37">C180+C181</f>
        <v>0</v>
      </c>
      <c r="D179" s="34"/>
      <c r="E179" s="62" t="e">
        <f t="shared" si="27"/>
        <v>#DIV/0!</v>
      </c>
    </row>
    <row r="180" spans="1:5" ht="49.5" hidden="1" customHeight="1" x14ac:dyDescent="0.3">
      <c r="A180" s="61" t="s">
        <v>285</v>
      </c>
      <c r="B180" s="22" t="s">
        <v>286</v>
      </c>
      <c r="C180" s="34"/>
      <c r="D180" s="34"/>
      <c r="E180" s="62" t="e">
        <f t="shared" si="27"/>
        <v>#DIV/0!</v>
      </c>
    </row>
    <row r="181" spans="1:5" ht="54.75" hidden="1" customHeight="1" x14ac:dyDescent="0.3">
      <c r="A181" s="61" t="s">
        <v>287</v>
      </c>
      <c r="B181" s="22" t="s">
        <v>288</v>
      </c>
      <c r="C181" s="34"/>
      <c r="D181" s="34"/>
      <c r="E181" s="62" t="e">
        <f t="shared" si="27"/>
        <v>#DIV/0!</v>
      </c>
    </row>
    <row r="182" spans="1:5" ht="36.75" hidden="1" customHeight="1" x14ac:dyDescent="0.3">
      <c r="A182" s="61" t="s">
        <v>289</v>
      </c>
      <c r="B182" s="22" t="s">
        <v>290</v>
      </c>
      <c r="C182" s="34">
        <f t="shared" ref="C182" si="38">C183</f>
        <v>0</v>
      </c>
      <c r="D182" s="34"/>
      <c r="E182" s="62" t="e">
        <f t="shared" si="27"/>
        <v>#DIV/0!</v>
      </c>
    </row>
    <row r="183" spans="1:5" ht="84.75" hidden="1" customHeight="1" x14ac:dyDescent="0.3">
      <c r="A183" s="61" t="s">
        <v>291</v>
      </c>
      <c r="B183" s="22" t="s">
        <v>292</v>
      </c>
      <c r="C183" s="34"/>
      <c r="D183" s="34"/>
      <c r="E183" s="62" t="e">
        <f t="shared" si="27"/>
        <v>#DIV/0!</v>
      </c>
    </row>
    <row r="184" spans="1:5" ht="57" hidden="1" customHeight="1" x14ac:dyDescent="0.3">
      <c r="A184" s="61" t="s">
        <v>293</v>
      </c>
      <c r="B184" s="22" t="s">
        <v>294</v>
      </c>
      <c r="C184" s="34">
        <f t="shared" ref="C184" si="39">C185+C186</f>
        <v>0</v>
      </c>
      <c r="D184" s="34"/>
      <c r="E184" s="62" t="e">
        <f t="shared" si="27"/>
        <v>#DIV/0!</v>
      </c>
    </row>
    <row r="185" spans="1:5" ht="111.75" hidden="1" customHeight="1" x14ac:dyDescent="0.3">
      <c r="A185" s="61" t="s">
        <v>419</v>
      </c>
      <c r="B185" s="22" t="s">
        <v>420</v>
      </c>
      <c r="C185" s="34"/>
      <c r="D185" s="34"/>
      <c r="E185" s="62" t="e">
        <f t="shared" si="27"/>
        <v>#DIV/0!</v>
      </c>
    </row>
    <row r="186" spans="1:5" ht="76.5" hidden="1" customHeight="1" x14ac:dyDescent="0.3">
      <c r="A186" s="61" t="s">
        <v>295</v>
      </c>
      <c r="B186" s="22" t="s">
        <v>296</v>
      </c>
      <c r="C186" s="34"/>
      <c r="D186" s="34"/>
      <c r="E186" s="62" t="e">
        <f t="shared" si="27"/>
        <v>#DIV/0!</v>
      </c>
    </row>
    <row r="187" spans="1:5" ht="51" hidden="1" customHeight="1" x14ac:dyDescent="0.3">
      <c r="A187" s="61" t="s">
        <v>297</v>
      </c>
      <c r="B187" s="22" t="s">
        <v>298</v>
      </c>
      <c r="C187" s="34"/>
      <c r="D187" s="34"/>
      <c r="E187" s="62" t="e">
        <f t="shared" si="27"/>
        <v>#DIV/0!</v>
      </c>
    </row>
    <row r="188" spans="1:5" ht="78" hidden="1" customHeight="1" x14ac:dyDescent="0.3">
      <c r="A188" s="61" t="s">
        <v>299</v>
      </c>
      <c r="B188" s="22" t="s">
        <v>300</v>
      </c>
      <c r="C188" s="34">
        <f t="shared" ref="C188" si="40">C189+C190</f>
        <v>0</v>
      </c>
      <c r="D188" s="34"/>
      <c r="E188" s="62" t="e">
        <f t="shared" si="27"/>
        <v>#DIV/0!</v>
      </c>
    </row>
    <row r="189" spans="1:5" ht="60.75" hidden="1" customHeight="1" x14ac:dyDescent="0.3">
      <c r="A189" s="61" t="s">
        <v>301</v>
      </c>
      <c r="B189" s="22" t="s">
        <v>302</v>
      </c>
      <c r="C189" s="34">
        <f>51700-51700</f>
        <v>0</v>
      </c>
      <c r="D189" s="34"/>
      <c r="E189" s="62" t="e">
        <f t="shared" si="27"/>
        <v>#DIV/0!</v>
      </c>
    </row>
    <row r="190" spans="1:5" ht="78" hidden="1" customHeight="1" x14ac:dyDescent="0.3">
      <c r="A190" s="61" t="s">
        <v>303</v>
      </c>
      <c r="B190" s="22" t="s">
        <v>304</v>
      </c>
      <c r="C190" s="34"/>
      <c r="D190" s="34"/>
      <c r="E190" s="62" t="e">
        <f t="shared" si="27"/>
        <v>#DIV/0!</v>
      </c>
    </row>
    <row r="191" spans="1:5" ht="33" customHeight="1" x14ac:dyDescent="0.3">
      <c r="A191" s="61" t="s">
        <v>305</v>
      </c>
      <c r="B191" s="22" t="s">
        <v>306</v>
      </c>
      <c r="C191" s="34">
        <f t="shared" ref="C191:D191" si="41">C192+C193+C194+C195+C196</f>
        <v>6373824.2699999996</v>
      </c>
      <c r="D191" s="34">
        <f t="shared" si="41"/>
        <v>9301611.9900000002</v>
      </c>
      <c r="E191" s="62">
        <f t="shared" si="27"/>
        <v>145.93455351099601</v>
      </c>
    </row>
    <row r="192" spans="1:5" ht="15" hidden="1" customHeight="1" x14ac:dyDescent="0.3">
      <c r="A192" s="61" t="s">
        <v>307</v>
      </c>
      <c r="B192" s="22" t="s">
        <v>308</v>
      </c>
      <c r="C192" s="34"/>
      <c r="D192" s="34"/>
      <c r="E192" s="62" t="e">
        <f t="shared" si="27"/>
        <v>#DIV/0!</v>
      </c>
    </row>
    <row r="193" spans="1:5" ht="165" customHeight="1" x14ac:dyDescent="0.3">
      <c r="A193" s="61" t="s">
        <v>309</v>
      </c>
      <c r="B193" s="22" t="s">
        <v>310</v>
      </c>
      <c r="C193" s="34">
        <v>6373824.2699999996</v>
      </c>
      <c r="D193" s="34">
        <v>9301611.9900000002</v>
      </c>
      <c r="E193" s="62">
        <f t="shared" si="27"/>
        <v>145.93455351099601</v>
      </c>
    </row>
    <row r="194" spans="1:5" ht="34.5" hidden="1" customHeight="1" x14ac:dyDescent="0.3">
      <c r="A194" s="61" t="s">
        <v>311</v>
      </c>
      <c r="B194" s="22" t="s">
        <v>312</v>
      </c>
      <c r="C194" s="34"/>
      <c r="D194" s="34"/>
      <c r="E194" s="62" t="e">
        <f t="shared" si="27"/>
        <v>#DIV/0!</v>
      </c>
    </row>
    <row r="195" spans="1:5" ht="69.75" hidden="1" customHeight="1" x14ac:dyDescent="0.3">
      <c r="A195" s="61" t="s">
        <v>313</v>
      </c>
      <c r="B195" s="22" t="s">
        <v>314</v>
      </c>
      <c r="C195" s="34"/>
      <c r="D195" s="34"/>
      <c r="E195" s="62" t="e">
        <f t="shared" si="27"/>
        <v>#DIV/0!</v>
      </c>
    </row>
    <row r="196" spans="1:5" ht="60.75" hidden="1" customHeight="1" x14ac:dyDescent="0.3">
      <c r="A196" s="61" t="s">
        <v>315</v>
      </c>
      <c r="B196" s="22" t="s">
        <v>316</v>
      </c>
      <c r="C196" s="34"/>
      <c r="D196" s="34"/>
      <c r="E196" s="62" t="e">
        <f t="shared" si="27"/>
        <v>#DIV/0!</v>
      </c>
    </row>
    <row r="197" spans="1:5" ht="29.25" customHeight="1" x14ac:dyDescent="0.3">
      <c r="A197" s="63" t="s">
        <v>317</v>
      </c>
      <c r="B197" s="23" t="s">
        <v>318</v>
      </c>
      <c r="C197" s="33">
        <f t="shared" ref="C197:D197" si="42">C198+C200+C202</f>
        <v>0</v>
      </c>
      <c r="D197" s="33">
        <f t="shared" si="42"/>
        <v>99397.68</v>
      </c>
      <c r="E197" s="62"/>
    </row>
    <row r="198" spans="1:5" ht="26.25" customHeight="1" x14ac:dyDescent="0.3">
      <c r="A198" s="61" t="s">
        <v>319</v>
      </c>
      <c r="B198" s="22" t="s">
        <v>320</v>
      </c>
      <c r="C198" s="34">
        <f t="shared" ref="C198:D198" si="43">C199</f>
        <v>0</v>
      </c>
      <c r="D198" s="34">
        <f t="shared" si="43"/>
        <v>3657.68</v>
      </c>
      <c r="E198" s="62"/>
    </row>
    <row r="199" spans="1:5" ht="50.25" customHeight="1" x14ac:dyDescent="0.3">
      <c r="A199" s="61" t="s">
        <v>566</v>
      </c>
      <c r="B199" s="22" t="s">
        <v>567</v>
      </c>
      <c r="C199" s="34"/>
      <c r="D199" s="34">
        <v>3657.68</v>
      </c>
      <c r="E199" s="62"/>
    </row>
    <row r="200" spans="1:5" ht="26.25" customHeight="1" x14ac:dyDescent="0.3">
      <c r="A200" s="61" t="s">
        <v>321</v>
      </c>
      <c r="B200" s="22" t="s">
        <v>322</v>
      </c>
      <c r="C200" s="34">
        <f t="shared" ref="C200:D200" si="44">C201</f>
        <v>0</v>
      </c>
      <c r="D200" s="34">
        <f t="shared" si="44"/>
        <v>95740</v>
      </c>
      <c r="E200" s="62"/>
    </row>
    <row r="201" spans="1:5" ht="39" customHeight="1" x14ac:dyDescent="0.3">
      <c r="A201" s="61" t="s">
        <v>503</v>
      </c>
      <c r="B201" s="22" t="s">
        <v>504</v>
      </c>
      <c r="C201" s="34"/>
      <c r="D201" s="34">
        <v>95740</v>
      </c>
      <c r="E201" s="62"/>
    </row>
    <row r="202" spans="1:5" ht="26.25" hidden="1" customHeight="1" x14ac:dyDescent="0.3">
      <c r="A202" s="61" t="s">
        <v>323</v>
      </c>
      <c r="B202" s="22" t="s">
        <v>324</v>
      </c>
      <c r="C202" s="34">
        <f t="shared" ref="C202" si="45">C203</f>
        <v>0</v>
      </c>
      <c r="D202" s="34"/>
      <c r="E202" s="62" t="e">
        <f t="shared" si="27"/>
        <v>#DIV/0!</v>
      </c>
    </row>
    <row r="203" spans="1:5" ht="26.25" hidden="1" customHeight="1" x14ac:dyDescent="0.3">
      <c r="A203" s="61" t="s">
        <v>325</v>
      </c>
      <c r="B203" s="22" t="s">
        <v>326</v>
      </c>
      <c r="C203" s="34"/>
      <c r="D203" s="34"/>
      <c r="E203" s="62" t="e">
        <f t="shared" si="27"/>
        <v>#DIV/0!</v>
      </c>
    </row>
    <row r="204" spans="1:5" ht="52.5" hidden="1" customHeight="1" x14ac:dyDescent="0.3">
      <c r="A204" s="63" t="s">
        <v>327</v>
      </c>
      <c r="B204" s="23" t="s">
        <v>328</v>
      </c>
      <c r="C204" s="34">
        <f t="shared" ref="C204" si="46">C205+C206+C207</f>
        <v>0</v>
      </c>
      <c r="D204" s="34"/>
      <c r="E204" s="62" t="e">
        <f t="shared" si="27"/>
        <v>#DIV/0!</v>
      </c>
    </row>
    <row r="205" spans="1:5" ht="45.75" hidden="1" customHeight="1" x14ac:dyDescent="0.3">
      <c r="A205" s="61" t="s">
        <v>329</v>
      </c>
      <c r="B205" s="22" t="s">
        <v>330</v>
      </c>
      <c r="C205" s="34"/>
      <c r="D205" s="34"/>
      <c r="E205" s="62" t="e">
        <f t="shared" si="27"/>
        <v>#DIV/0!</v>
      </c>
    </row>
    <row r="206" spans="1:5" ht="48" hidden="1" customHeight="1" x14ac:dyDescent="0.3">
      <c r="A206" s="61" t="s">
        <v>331</v>
      </c>
      <c r="B206" s="22" t="s">
        <v>332</v>
      </c>
      <c r="C206" s="34"/>
      <c r="D206" s="34"/>
      <c r="E206" s="62" t="e">
        <f t="shared" si="27"/>
        <v>#DIV/0!</v>
      </c>
    </row>
    <row r="207" spans="1:5" ht="50.25" hidden="1" customHeight="1" x14ac:dyDescent="0.3">
      <c r="A207" s="61" t="s">
        <v>333</v>
      </c>
      <c r="B207" s="22" t="s">
        <v>334</v>
      </c>
      <c r="C207" s="34">
        <f t="shared" ref="C207" si="47">C208</f>
        <v>0</v>
      </c>
      <c r="D207" s="34"/>
      <c r="E207" s="62" t="e">
        <f t="shared" si="27"/>
        <v>#DIV/0!</v>
      </c>
    </row>
    <row r="208" spans="1:5" ht="17.25" hidden="1" customHeight="1" x14ac:dyDescent="0.3">
      <c r="A208" s="61" t="s">
        <v>335</v>
      </c>
      <c r="B208" s="22" t="s">
        <v>336</v>
      </c>
      <c r="C208" s="34"/>
      <c r="D208" s="34"/>
      <c r="E208" s="62" t="e">
        <f t="shared" si="27"/>
        <v>#DIV/0!</v>
      </c>
    </row>
    <row r="209" spans="1:5" ht="40.15" customHeight="1" x14ac:dyDescent="0.3">
      <c r="A209" s="70" t="s">
        <v>337</v>
      </c>
      <c r="B209" s="25" t="s">
        <v>338</v>
      </c>
      <c r="C209" s="33">
        <f>C210+C307</f>
        <v>1011097613.2800001</v>
      </c>
      <c r="D209" s="33">
        <f>D210+D307</f>
        <v>1005983190.7199999</v>
      </c>
      <c r="E209" s="60">
        <f t="shared" si="27"/>
        <v>99.494171236008654</v>
      </c>
    </row>
    <row r="210" spans="1:5" ht="71.45" customHeight="1" x14ac:dyDescent="0.3">
      <c r="A210" s="70" t="s">
        <v>339</v>
      </c>
      <c r="B210" s="25" t="s">
        <v>340</v>
      </c>
      <c r="C210" s="33">
        <f>C211+C276+C224+C296</f>
        <v>1011097613.2800001</v>
      </c>
      <c r="D210" s="33">
        <f>D211+D276+D224+D296</f>
        <v>1005983190.7199999</v>
      </c>
      <c r="E210" s="60">
        <f t="shared" si="27"/>
        <v>99.494171236008654</v>
      </c>
    </row>
    <row r="211" spans="1:5" ht="44.45" customHeight="1" x14ac:dyDescent="0.3">
      <c r="A211" s="70" t="s">
        <v>341</v>
      </c>
      <c r="B211" s="28" t="s">
        <v>342</v>
      </c>
      <c r="C211" s="33">
        <f>C212+C214+C222+C220</f>
        <v>446171500</v>
      </c>
      <c r="D211" s="33">
        <f>D212+D214+D222+D220</f>
        <v>446171500</v>
      </c>
      <c r="E211" s="60">
        <f t="shared" si="27"/>
        <v>100</v>
      </c>
    </row>
    <row r="212" spans="1:5" ht="43.5" customHeight="1" x14ac:dyDescent="0.3">
      <c r="A212" s="71" t="s">
        <v>343</v>
      </c>
      <c r="B212" s="26" t="s">
        <v>344</v>
      </c>
      <c r="C212" s="34">
        <f t="shared" ref="C212:D212" si="48">C213</f>
        <v>388816000</v>
      </c>
      <c r="D212" s="34">
        <f t="shared" si="48"/>
        <v>388816000</v>
      </c>
      <c r="E212" s="62">
        <f t="shared" si="27"/>
        <v>100</v>
      </c>
    </row>
    <row r="213" spans="1:5" ht="75.599999999999994" customHeight="1" x14ac:dyDescent="0.3">
      <c r="A213" s="71" t="s">
        <v>433</v>
      </c>
      <c r="B213" s="27" t="s">
        <v>525</v>
      </c>
      <c r="C213" s="34">
        <v>388816000</v>
      </c>
      <c r="D213" s="34">
        <v>388816000</v>
      </c>
      <c r="E213" s="62">
        <f t="shared" ref="E213:E276" si="49">D213/C213*100</f>
        <v>100</v>
      </c>
    </row>
    <row r="214" spans="1:5" ht="52.5" customHeight="1" x14ac:dyDescent="0.3">
      <c r="A214" s="72" t="s">
        <v>345</v>
      </c>
      <c r="B214" s="27" t="s">
        <v>526</v>
      </c>
      <c r="C214" s="34">
        <f t="shared" ref="C214:D214" si="50">C215</f>
        <v>55555500</v>
      </c>
      <c r="D214" s="34">
        <f t="shared" si="50"/>
        <v>55555500</v>
      </c>
      <c r="E214" s="62">
        <f t="shared" si="49"/>
        <v>100</v>
      </c>
    </row>
    <row r="215" spans="1:5" ht="66" customHeight="1" x14ac:dyDescent="0.3">
      <c r="A215" s="72" t="s">
        <v>434</v>
      </c>
      <c r="B215" s="32" t="s">
        <v>527</v>
      </c>
      <c r="C215" s="34">
        <f>C216+C219+C218+C217</f>
        <v>55555500</v>
      </c>
      <c r="D215" s="34">
        <f>D216+D219+D218+D217</f>
        <v>55555500</v>
      </c>
      <c r="E215" s="62">
        <f t="shared" si="49"/>
        <v>100</v>
      </c>
    </row>
    <row r="216" spans="1:5" ht="79.900000000000006" customHeight="1" x14ac:dyDescent="0.3">
      <c r="A216" s="72" t="s">
        <v>434</v>
      </c>
      <c r="B216" s="32" t="s">
        <v>549</v>
      </c>
      <c r="C216" s="34">
        <v>12000000</v>
      </c>
      <c r="D216" s="34">
        <v>12000000</v>
      </c>
      <c r="E216" s="62">
        <f t="shared" si="49"/>
        <v>100</v>
      </c>
    </row>
    <row r="217" spans="1:5" ht="117.75" customHeight="1" x14ac:dyDescent="0.3">
      <c r="A217" s="72" t="s">
        <v>434</v>
      </c>
      <c r="B217" s="32" t="s">
        <v>559</v>
      </c>
      <c r="C217" s="34">
        <v>1900000</v>
      </c>
      <c r="D217" s="34">
        <v>1900000</v>
      </c>
      <c r="E217" s="62">
        <f t="shared" si="49"/>
        <v>100</v>
      </c>
    </row>
    <row r="218" spans="1:5" ht="140.25" customHeight="1" x14ac:dyDescent="0.3">
      <c r="A218" s="72" t="s">
        <v>530</v>
      </c>
      <c r="B218" s="32" t="s">
        <v>547</v>
      </c>
      <c r="C218" s="34">
        <v>30000000</v>
      </c>
      <c r="D218" s="34">
        <v>30000000</v>
      </c>
      <c r="E218" s="62">
        <f t="shared" si="49"/>
        <v>100</v>
      </c>
    </row>
    <row r="219" spans="1:5" ht="81.75" customHeight="1" x14ac:dyDescent="0.3">
      <c r="A219" s="72" t="s">
        <v>434</v>
      </c>
      <c r="B219" s="32" t="s">
        <v>548</v>
      </c>
      <c r="C219" s="34">
        <v>11655500</v>
      </c>
      <c r="D219" s="34">
        <v>11655500</v>
      </c>
      <c r="E219" s="62">
        <f t="shared" si="49"/>
        <v>100</v>
      </c>
    </row>
    <row r="220" spans="1:5" ht="62.45" customHeight="1" x14ac:dyDescent="0.3">
      <c r="A220" s="72" t="s">
        <v>555</v>
      </c>
      <c r="B220" s="32" t="s">
        <v>556</v>
      </c>
      <c r="C220" s="34">
        <f>C221</f>
        <v>1800000</v>
      </c>
      <c r="D220" s="34">
        <f>D221</f>
        <v>1800000</v>
      </c>
      <c r="E220" s="62">
        <f t="shared" si="49"/>
        <v>100</v>
      </c>
    </row>
    <row r="221" spans="1:5" ht="61.9" customHeight="1" x14ac:dyDescent="0.3">
      <c r="A221" s="72" t="s">
        <v>557</v>
      </c>
      <c r="B221" s="32" t="s">
        <v>558</v>
      </c>
      <c r="C221" s="34">
        <v>1800000</v>
      </c>
      <c r="D221" s="34">
        <v>1800000</v>
      </c>
      <c r="E221" s="62">
        <f t="shared" si="49"/>
        <v>100</v>
      </c>
    </row>
    <row r="222" spans="1:5" hidden="1" x14ac:dyDescent="0.3">
      <c r="A222" s="72" t="s">
        <v>346</v>
      </c>
      <c r="B222" s="27" t="s">
        <v>347</v>
      </c>
      <c r="C222" s="34">
        <f t="shared" ref="C222" si="51">C223</f>
        <v>0</v>
      </c>
      <c r="D222" s="34"/>
      <c r="E222" s="62" t="e">
        <f t="shared" si="49"/>
        <v>#DIV/0!</v>
      </c>
    </row>
    <row r="223" spans="1:5" hidden="1" x14ac:dyDescent="0.3">
      <c r="A223" s="72" t="s">
        <v>348</v>
      </c>
      <c r="B223" s="27" t="s">
        <v>349</v>
      </c>
      <c r="C223" s="34"/>
      <c r="D223" s="34"/>
      <c r="E223" s="62" t="e">
        <f t="shared" si="49"/>
        <v>#DIV/0!</v>
      </c>
    </row>
    <row r="224" spans="1:5" ht="69" customHeight="1" x14ac:dyDescent="0.3">
      <c r="A224" s="73" t="s">
        <v>350</v>
      </c>
      <c r="B224" s="28" t="s">
        <v>351</v>
      </c>
      <c r="C224" s="33">
        <f>C229+C231+C233+C235+C239+C249+C253+C237+C227+C247+C251+C225+C245</f>
        <v>117235342.44000001</v>
      </c>
      <c r="D224" s="33">
        <f>D229+D231+D233+D235+D239+D249+D253+D237+D227+D247+D251+D225+D245</f>
        <v>113631463.88000001</v>
      </c>
      <c r="E224" s="62">
        <f t="shared" si="49"/>
        <v>96.925945295170322</v>
      </c>
    </row>
    <row r="225" spans="1:5" ht="182.25" customHeight="1" x14ac:dyDescent="0.3">
      <c r="A225" s="72" t="s">
        <v>523</v>
      </c>
      <c r="B225" s="32" t="s">
        <v>545</v>
      </c>
      <c r="C225" s="34">
        <f>C226</f>
        <v>5169582.8899999997</v>
      </c>
      <c r="D225" s="34">
        <f>D226</f>
        <v>5169582.8899999997</v>
      </c>
      <c r="E225" s="62">
        <f t="shared" si="49"/>
        <v>100</v>
      </c>
    </row>
    <row r="226" spans="1:5" ht="172.9" customHeight="1" x14ac:dyDescent="0.3">
      <c r="A226" s="72" t="s">
        <v>522</v>
      </c>
      <c r="B226" s="32" t="s">
        <v>546</v>
      </c>
      <c r="C226" s="34">
        <f>5057167.5+112415.39</f>
        <v>5169582.8899999997</v>
      </c>
      <c r="D226" s="34">
        <v>5169582.8899999997</v>
      </c>
      <c r="E226" s="62">
        <f t="shared" si="49"/>
        <v>100</v>
      </c>
    </row>
    <row r="227" spans="1:5" ht="42.75" hidden="1" customHeight="1" x14ac:dyDescent="0.3">
      <c r="A227" s="72" t="s">
        <v>448</v>
      </c>
      <c r="B227" s="27" t="s">
        <v>486</v>
      </c>
      <c r="C227" s="34">
        <f t="shared" ref="C227" si="52">C228</f>
        <v>0</v>
      </c>
      <c r="D227" s="34"/>
      <c r="E227" s="62" t="e">
        <f t="shared" si="49"/>
        <v>#DIV/0!</v>
      </c>
    </row>
    <row r="228" spans="1:5" ht="49.5" hidden="1" customHeight="1" x14ac:dyDescent="0.3">
      <c r="A228" s="72" t="s">
        <v>449</v>
      </c>
      <c r="B228" s="27" t="s">
        <v>487</v>
      </c>
      <c r="C228" s="34"/>
      <c r="D228" s="34"/>
      <c r="E228" s="62" t="e">
        <f t="shared" si="49"/>
        <v>#DIV/0!</v>
      </c>
    </row>
    <row r="229" spans="1:5" ht="63.75" hidden="1" customHeight="1" x14ac:dyDescent="0.3">
      <c r="A229" s="72" t="s">
        <v>352</v>
      </c>
      <c r="B229" s="27" t="s">
        <v>353</v>
      </c>
      <c r="C229" s="34">
        <f t="shared" ref="C229" si="53">C230</f>
        <v>0</v>
      </c>
      <c r="D229" s="34"/>
      <c r="E229" s="62" t="e">
        <f t="shared" si="49"/>
        <v>#DIV/0!</v>
      </c>
    </row>
    <row r="230" spans="1:5" ht="63.75" hidden="1" customHeight="1" x14ac:dyDescent="0.3">
      <c r="A230" s="72" t="s">
        <v>423</v>
      </c>
      <c r="B230" s="27" t="s">
        <v>422</v>
      </c>
      <c r="C230" s="34"/>
      <c r="D230" s="34"/>
      <c r="E230" s="62" t="e">
        <f t="shared" si="49"/>
        <v>#DIV/0!</v>
      </c>
    </row>
    <row r="231" spans="1:5" ht="79.5" hidden="1" customHeight="1" x14ac:dyDescent="0.3">
      <c r="A231" s="72" t="s">
        <v>354</v>
      </c>
      <c r="B231" s="74" t="s">
        <v>355</v>
      </c>
      <c r="C231" s="34">
        <f t="shared" ref="C231" si="54">C232</f>
        <v>0</v>
      </c>
      <c r="D231" s="34"/>
      <c r="E231" s="62" t="e">
        <f t="shared" si="49"/>
        <v>#DIV/0!</v>
      </c>
    </row>
    <row r="232" spans="1:5" ht="75" hidden="1" customHeight="1" x14ac:dyDescent="0.3">
      <c r="A232" s="72" t="s">
        <v>424</v>
      </c>
      <c r="B232" s="29" t="s">
        <v>425</v>
      </c>
      <c r="C232" s="34"/>
      <c r="D232" s="34"/>
      <c r="E232" s="62" t="e">
        <f t="shared" si="49"/>
        <v>#DIV/0!</v>
      </c>
    </row>
    <row r="233" spans="1:5" ht="76.900000000000006" hidden="1" customHeight="1" x14ac:dyDescent="0.3">
      <c r="A233" s="72" t="s">
        <v>480</v>
      </c>
      <c r="B233" s="24" t="s">
        <v>482</v>
      </c>
      <c r="C233" s="34">
        <f t="shared" ref="C233:D235" si="55">C234</f>
        <v>0</v>
      </c>
      <c r="D233" s="34"/>
      <c r="E233" s="62" t="e">
        <f t="shared" si="49"/>
        <v>#DIV/0!</v>
      </c>
    </row>
    <row r="234" spans="1:5" ht="84" hidden="1" customHeight="1" x14ac:dyDescent="0.3">
      <c r="A234" s="72" t="s">
        <v>481</v>
      </c>
      <c r="B234" s="74" t="s">
        <v>485</v>
      </c>
      <c r="C234" s="34"/>
      <c r="D234" s="34"/>
      <c r="E234" s="62" t="e">
        <f t="shared" si="49"/>
        <v>#DIV/0!</v>
      </c>
    </row>
    <row r="235" spans="1:5" ht="99.6" customHeight="1" x14ac:dyDescent="0.3">
      <c r="A235" s="72" t="s">
        <v>356</v>
      </c>
      <c r="B235" s="27" t="s">
        <v>488</v>
      </c>
      <c r="C235" s="34">
        <f t="shared" si="55"/>
        <v>6589000</v>
      </c>
      <c r="D235" s="34">
        <f t="shared" si="55"/>
        <v>6589000</v>
      </c>
      <c r="E235" s="62">
        <f t="shared" si="49"/>
        <v>100</v>
      </c>
    </row>
    <row r="236" spans="1:5" ht="105" customHeight="1" x14ac:dyDescent="0.3">
      <c r="A236" s="72" t="s">
        <v>435</v>
      </c>
      <c r="B236" s="27" t="s">
        <v>489</v>
      </c>
      <c r="C236" s="34">
        <v>6589000</v>
      </c>
      <c r="D236" s="34">
        <v>6589000</v>
      </c>
      <c r="E236" s="62">
        <f t="shared" si="49"/>
        <v>100</v>
      </c>
    </row>
    <row r="237" spans="1:5" ht="54.75" hidden="1" customHeight="1" x14ac:dyDescent="0.3">
      <c r="A237" s="72" t="s">
        <v>357</v>
      </c>
      <c r="B237" s="27" t="s">
        <v>358</v>
      </c>
      <c r="C237" s="34">
        <f>C238</f>
        <v>0</v>
      </c>
      <c r="D237" s="34"/>
      <c r="E237" s="62" t="e">
        <f t="shared" si="49"/>
        <v>#DIV/0!</v>
      </c>
    </row>
    <row r="238" spans="1:5" ht="58.5" hidden="1" customHeight="1" x14ac:dyDescent="0.3">
      <c r="A238" s="72" t="s">
        <v>445</v>
      </c>
      <c r="B238" s="27" t="s">
        <v>490</v>
      </c>
      <c r="C238" s="34">
        <v>0</v>
      </c>
      <c r="D238" s="34"/>
      <c r="E238" s="62" t="e">
        <f t="shared" si="49"/>
        <v>#DIV/0!</v>
      </c>
    </row>
    <row r="239" spans="1:5" ht="53.45" customHeight="1" x14ac:dyDescent="0.3">
      <c r="A239" s="72" t="s">
        <v>359</v>
      </c>
      <c r="B239" s="27" t="s">
        <v>360</v>
      </c>
      <c r="C239" s="34">
        <f t="shared" ref="C239:D239" si="56">C240</f>
        <v>318000</v>
      </c>
      <c r="D239" s="34">
        <f t="shared" si="56"/>
        <v>318000</v>
      </c>
      <c r="E239" s="62">
        <f t="shared" si="49"/>
        <v>100</v>
      </c>
    </row>
    <row r="240" spans="1:5" ht="61.15" customHeight="1" x14ac:dyDescent="0.3">
      <c r="A240" s="72" t="s">
        <v>426</v>
      </c>
      <c r="B240" s="27" t="s">
        <v>491</v>
      </c>
      <c r="C240" s="34">
        <v>318000</v>
      </c>
      <c r="D240" s="34">
        <v>318000</v>
      </c>
      <c r="E240" s="62">
        <f t="shared" si="49"/>
        <v>100</v>
      </c>
    </row>
    <row r="241" spans="1:5" ht="39.75" hidden="1" customHeight="1" x14ac:dyDescent="0.3">
      <c r="A241" s="75" t="s">
        <v>459</v>
      </c>
      <c r="B241" s="27" t="s">
        <v>457</v>
      </c>
      <c r="C241" s="34">
        <f>C242</f>
        <v>0</v>
      </c>
      <c r="D241" s="34"/>
      <c r="E241" s="62" t="e">
        <f t="shared" si="49"/>
        <v>#DIV/0!</v>
      </c>
    </row>
    <row r="242" spans="1:5" ht="39.75" hidden="1" customHeight="1" x14ac:dyDescent="0.3">
      <c r="A242" s="75" t="s">
        <v>460</v>
      </c>
      <c r="B242" s="30" t="s">
        <v>458</v>
      </c>
      <c r="C242" s="45"/>
      <c r="D242" s="45"/>
      <c r="E242" s="62" t="e">
        <f t="shared" si="49"/>
        <v>#DIV/0!</v>
      </c>
    </row>
    <row r="243" spans="1:5" ht="21" hidden="1" customHeight="1" x14ac:dyDescent="0.3">
      <c r="A243" s="72" t="s">
        <v>454</v>
      </c>
      <c r="B243" s="27" t="s">
        <v>455</v>
      </c>
      <c r="C243" s="34">
        <f t="shared" ref="C243" si="57">C244</f>
        <v>0</v>
      </c>
      <c r="D243" s="34"/>
      <c r="E243" s="62" t="e">
        <f t="shared" si="49"/>
        <v>#DIV/0!</v>
      </c>
    </row>
    <row r="244" spans="1:5" ht="28.5" hidden="1" customHeight="1" x14ac:dyDescent="0.3">
      <c r="A244" s="72" t="s">
        <v>456</v>
      </c>
      <c r="B244" s="27" t="s">
        <v>533</v>
      </c>
      <c r="C244" s="34"/>
      <c r="D244" s="34"/>
      <c r="E244" s="62" t="e">
        <f t="shared" si="49"/>
        <v>#DIV/0!</v>
      </c>
    </row>
    <row r="245" spans="1:5" ht="90.6" customHeight="1" x14ac:dyDescent="0.3">
      <c r="A245" s="72" t="s">
        <v>528</v>
      </c>
      <c r="B245" s="27" t="s">
        <v>534</v>
      </c>
      <c r="C245" s="34">
        <f>C246</f>
        <v>14498550</v>
      </c>
      <c r="D245" s="34">
        <f>D246</f>
        <v>14498550</v>
      </c>
      <c r="E245" s="62">
        <f t="shared" si="49"/>
        <v>100</v>
      </c>
    </row>
    <row r="246" spans="1:5" ht="100.15" customHeight="1" x14ac:dyDescent="0.3">
      <c r="A246" s="72" t="s">
        <v>529</v>
      </c>
      <c r="B246" s="27" t="s">
        <v>535</v>
      </c>
      <c r="C246" s="34">
        <v>14498550</v>
      </c>
      <c r="D246" s="34">
        <v>14498550</v>
      </c>
      <c r="E246" s="62">
        <f t="shared" si="49"/>
        <v>100</v>
      </c>
    </row>
    <row r="247" spans="1:5" ht="48.75" customHeight="1" x14ac:dyDescent="0.3">
      <c r="A247" s="72" t="s">
        <v>461</v>
      </c>
      <c r="B247" s="27" t="s">
        <v>519</v>
      </c>
      <c r="C247" s="34">
        <f t="shared" ref="C247:D247" si="58">C248</f>
        <v>19810554.219999999</v>
      </c>
      <c r="D247" s="34">
        <f t="shared" si="58"/>
        <v>19810554.219999999</v>
      </c>
      <c r="E247" s="62">
        <f t="shared" si="49"/>
        <v>100</v>
      </c>
    </row>
    <row r="248" spans="1:5" ht="61.15" customHeight="1" x14ac:dyDescent="0.3">
      <c r="A248" s="72" t="s">
        <v>462</v>
      </c>
      <c r="B248" s="27" t="s">
        <v>518</v>
      </c>
      <c r="C248" s="34">
        <v>19810554.219999999</v>
      </c>
      <c r="D248" s="34">
        <v>19810554.219999999</v>
      </c>
      <c r="E248" s="62">
        <f t="shared" si="49"/>
        <v>100</v>
      </c>
    </row>
    <row r="249" spans="1:5" ht="45.6" hidden="1" customHeight="1" x14ac:dyDescent="0.3">
      <c r="A249" s="61" t="s">
        <v>361</v>
      </c>
      <c r="B249" s="24" t="s">
        <v>362</v>
      </c>
      <c r="C249" s="44">
        <f t="shared" ref="C249" si="59">C250</f>
        <v>0</v>
      </c>
      <c r="D249" s="44"/>
      <c r="E249" s="62" t="e">
        <f t="shared" si="49"/>
        <v>#DIV/0!</v>
      </c>
    </row>
    <row r="250" spans="1:5" ht="67.150000000000006" hidden="1" customHeight="1" x14ac:dyDescent="0.3">
      <c r="A250" s="61" t="s">
        <v>427</v>
      </c>
      <c r="B250" s="24" t="s">
        <v>492</v>
      </c>
      <c r="C250" s="44"/>
      <c r="D250" s="44"/>
      <c r="E250" s="62" t="e">
        <f t="shared" si="49"/>
        <v>#DIV/0!</v>
      </c>
    </row>
    <row r="251" spans="1:5" ht="45.75" customHeight="1" x14ac:dyDescent="0.3">
      <c r="A251" s="61" t="s">
        <v>516</v>
      </c>
      <c r="B251" s="24" t="s">
        <v>517</v>
      </c>
      <c r="C251" s="44">
        <f>C252</f>
        <v>19101123</v>
      </c>
      <c r="D251" s="44">
        <f>D252</f>
        <v>19101123</v>
      </c>
      <c r="E251" s="62">
        <f t="shared" si="49"/>
        <v>100</v>
      </c>
    </row>
    <row r="252" spans="1:5" ht="60.6" customHeight="1" x14ac:dyDescent="0.3">
      <c r="A252" s="61" t="s">
        <v>514</v>
      </c>
      <c r="B252" s="24" t="s">
        <v>515</v>
      </c>
      <c r="C252" s="44">
        <v>19101123</v>
      </c>
      <c r="D252" s="44">
        <v>19101123</v>
      </c>
      <c r="E252" s="62">
        <f t="shared" si="49"/>
        <v>100</v>
      </c>
    </row>
    <row r="253" spans="1:5" ht="33.6" customHeight="1" x14ac:dyDescent="0.3">
      <c r="A253" s="71" t="s">
        <v>363</v>
      </c>
      <c r="B253" s="26" t="s">
        <v>364</v>
      </c>
      <c r="C253" s="34">
        <f t="shared" ref="C253:D253" si="60">C254</f>
        <v>51748532.330000006</v>
      </c>
      <c r="D253" s="34">
        <f t="shared" si="60"/>
        <v>48144653.770000003</v>
      </c>
      <c r="E253" s="62">
        <f t="shared" si="49"/>
        <v>93.035785948443731</v>
      </c>
    </row>
    <row r="254" spans="1:5" ht="48.75" customHeight="1" x14ac:dyDescent="0.3">
      <c r="A254" s="71" t="s">
        <v>428</v>
      </c>
      <c r="B254" s="26" t="s">
        <v>550</v>
      </c>
      <c r="C254" s="34">
        <f>SUM(C255:C275)</f>
        <v>51748532.330000006</v>
      </c>
      <c r="D254" s="34">
        <f>SUM(D255:D275)</f>
        <v>48144653.770000003</v>
      </c>
      <c r="E254" s="62">
        <f t="shared" si="49"/>
        <v>93.035785948443731</v>
      </c>
    </row>
    <row r="255" spans="1:5" ht="66" hidden="1" customHeight="1" x14ac:dyDescent="0.3">
      <c r="A255" s="72" t="s">
        <v>428</v>
      </c>
      <c r="B255" s="27" t="s">
        <v>439</v>
      </c>
      <c r="C255" s="34"/>
      <c r="D255" s="34"/>
      <c r="E255" s="62" t="e">
        <f t="shared" si="49"/>
        <v>#DIV/0!</v>
      </c>
    </row>
    <row r="256" spans="1:5" ht="69" customHeight="1" x14ac:dyDescent="0.3">
      <c r="A256" s="72" t="s">
        <v>428</v>
      </c>
      <c r="B256" s="27" t="s">
        <v>437</v>
      </c>
      <c r="C256" s="34">
        <f>4871789.47-77520</f>
        <v>4794269.47</v>
      </c>
      <c r="D256" s="34">
        <v>4765226.17</v>
      </c>
      <c r="E256" s="62">
        <f t="shared" si="49"/>
        <v>99.394208018933071</v>
      </c>
    </row>
    <row r="257" spans="1:5" ht="86.25" customHeight="1" x14ac:dyDescent="0.3">
      <c r="A257" s="72" t="s">
        <v>428</v>
      </c>
      <c r="B257" s="27" t="s">
        <v>438</v>
      </c>
      <c r="C257" s="34">
        <v>4515325.7699999996</v>
      </c>
      <c r="D257" s="34">
        <v>4515325.7699999996</v>
      </c>
      <c r="E257" s="62">
        <f t="shared" si="49"/>
        <v>100</v>
      </c>
    </row>
    <row r="258" spans="1:5" ht="88.15" customHeight="1" x14ac:dyDescent="0.3">
      <c r="A258" s="72" t="s">
        <v>428</v>
      </c>
      <c r="B258" s="27" t="s">
        <v>520</v>
      </c>
      <c r="C258" s="34">
        <f>1039033.2-176743.2</f>
        <v>862290</v>
      </c>
      <c r="D258" s="34">
        <v>862290</v>
      </c>
      <c r="E258" s="62">
        <f t="shared" si="49"/>
        <v>100</v>
      </c>
    </row>
    <row r="259" spans="1:5" ht="55.5" hidden="1" customHeight="1" x14ac:dyDescent="0.3">
      <c r="A259" s="72" t="s">
        <v>428</v>
      </c>
      <c r="B259" s="27" t="s">
        <v>436</v>
      </c>
      <c r="C259" s="34"/>
      <c r="D259" s="34"/>
      <c r="E259" s="62" t="e">
        <f t="shared" si="49"/>
        <v>#DIV/0!</v>
      </c>
    </row>
    <row r="260" spans="1:5" ht="120" customHeight="1" x14ac:dyDescent="0.3">
      <c r="A260" s="72" t="s">
        <v>428</v>
      </c>
      <c r="B260" s="27" t="s">
        <v>444</v>
      </c>
      <c r="C260" s="34">
        <v>93333.33</v>
      </c>
      <c r="D260" s="34">
        <v>93333.33</v>
      </c>
      <c r="E260" s="62">
        <f t="shared" si="49"/>
        <v>100</v>
      </c>
    </row>
    <row r="261" spans="1:5" ht="83.45" customHeight="1" x14ac:dyDescent="0.3">
      <c r="A261" s="72" t="s">
        <v>428</v>
      </c>
      <c r="B261" s="31" t="s">
        <v>443</v>
      </c>
      <c r="C261" s="34">
        <v>9305900</v>
      </c>
      <c r="D261" s="34">
        <v>6047406.1600000001</v>
      </c>
      <c r="E261" s="62">
        <f t="shared" si="49"/>
        <v>64.984645869824519</v>
      </c>
    </row>
    <row r="262" spans="1:5" ht="88.15" hidden="1" customHeight="1" x14ac:dyDescent="0.3">
      <c r="A262" s="72" t="s">
        <v>428</v>
      </c>
      <c r="B262" s="31" t="s">
        <v>440</v>
      </c>
      <c r="C262" s="34">
        <f>77386.6-77386.6</f>
        <v>0</v>
      </c>
      <c r="D262" s="34"/>
      <c r="E262" s="62" t="e">
        <f t="shared" si="49"/>
        <v>#DIV/0!</v>
      </c>
    </row>
    <row r="263" spans="1:5" ht="69" hidden="1" customHeight="1" x14ac:dyDescent="0.3">
      <c r="A263" s="72" t="s">
        <v>428</v>
      </c>
      <c r="B263" s="31" t="s">
        <v>441</v>
      </c>
      <c r="C263" s="34">
        <v>0</v>
      </c>
      <c r="D263" s="34"/>
      <c r="E263" s="62" t="e">
        <f t="shared" si="49"/>
        <v>#DIV/0!</v>
      </c>
    </row>
    <row r="264" spans="1:5" ht="84" customHeight="1" x14ac:dyDescent="0.3">
      <c r="A264" s="72" t="s">
        <v>428</v>
      </c>
      <c r="B264" s="31" t="s">
        <v>442</v>
      </c>
      <c r="C264" s="34">
        <v>26831364.780000001</v>
      </c>
      <c r="D264" s="34">
        <v>26831364.780000001</v>
      </c>
      <c r="E264" s="62">
        <f t="shared" si="49"/>
        <v>100</v>
      </c>
    </row>
    <row r="265" spans="1:5" ht="85.5" customHeight="1" x14ac:dyDescent="0.3">
      <c r="A265" s="72" t="s">
        <v>428</v>
      </c>
      <c r="B265" s="27" t="s">
        <v>450</v>
      </c>
      <c r="C265" s="34">
        <v>250000</v>
      </c>
      <c r="D265" s="34">
        <v>250000</v>
      </c>
      <c r="E265" s="62">
        <f t="shared" si="49"/>
        <v>100</v>
      </c>
    </row>
    <row r="266" spans="1:5" ht="121.5" customHeight="1" x14ac:dyDescent="0.3">
      <c r="A266" s="72" t="s">
        <v>428</v>
      </c>
      <c r="B266" s="31" t="s">
        <v>453</v>
      </c>
      <c r="C266" s="34">
        <v>316341.42</v>
      </c>
      <c r="D266" s="34"/>
      <c r="E266" s="62">
        <f t="shared" si="49"/>
        <v>0</v>
      </c>
    </row>
    <row r="267" spans="1:5" ht="120.75" hidden="1" customHeight="1" x14ac:dyDescent="0.3">
      <c r="A267" s="72" t="s">
        <v>428</v>
      </c>
      <c r="B267" s="31" t="s">
        <v>498</v>
      </c>
      <c r="C267" s="34"/>
      <c r="D267" s="34"/>
      <c r="E267" s="62" t="e">
        <f t="shared" si="49"/>
        <v>#DIV/0!</v>
      </c>
    </row>
    <row r="268" spans="1:5" ht="65.25" customHeight="1" x14ac:dyDescent="0.3">
      <c r="A268" s="72" t="s">
        <v>428</v>
      </c>
      <c r="B268" s="31" t="s">
        <v>499</v>
      </c>
      <c r="C268" s="34">
        <v>2000000</v>
      </c>
      <c r="D268" s="34">
        <v>2000000</v>
      </c>
      <c r="E268" s="62">
        <f t="shared" si="49"/>
        <v>100</v>
      </c>
    </row>
    <row r="269" spans="1:5" ht="84" hidden="1" customHeight="1" x14ac:dyDescent="0.3">
      <c r="A269" s="72" t="s">
        <v>428</v>
      </c>
      <c r="B269" s="31" t="s">
        <v>500</v>
      </c>
      <c r="C269" s="34"/>
      <c r="D269" s="34"/>
      <c r="E269" s="62" t="e">
        <f t="shared" si="49"/>
        <v>#DIV/0!</v>
      </c>
    </row>
    <row r="270" spans="1:5" ht="97.15" hidden="1" customHeight="1" x14ac:dyDescent="0.3">
      <c r="A270" s="72" t="s">
        <v>428</v>
      </c>
      <c r="B270" s="27" t="s">
        <v>521</v>
      </c>
      <c r="C270" s="34">
        <f>78120-78120</f>
        <v>0</v>
      </c>
      <c r="D270" s="34"/>
      <c r="E270" s="62" t="e">
        <f t="shared" si="49"/>
        <v>#DIV/0!</v>
      </c>
    </row>
    <row r="271" spans="1:5" ht="106.9" hidden="1" customHeight="1" x14ac:dyDescent="0.3">
      <c r="A271" s="72"/>
      <c r="B271" s="31" t="s">
        <v>451</v>
      </c>
      <c r="C271" s="34"/>
      <c r="D271" s="34"/>
      <c r="E271" s="62" t="e">
        <f t="shared" si="49"/>
        <v>#DIV/0!</v>
      </c>
    </row>
    <row r="272" spans="1:5" ht="67.900000000000006" hidden="1" customHeight="1" x14ac:dyDescent="0.3">
      <c r="A272" s="72"/>
      <c r="B272" s="27" t="s">
        <v>452</v>
      </c>
      <c r="C272" s="34"/>
      <c r="D272" s="34"/>
      <c r="E272" s="62" t="e">
        <f t="shared" si="49"/>
        <v>#DIV/0!</v>
      </c>
    </row>
    <row r="273" spans="1:5" ht="67.150000000000006" customHeight="1" x14ac:dyDescent="0.3">
      <c r="A273" s="72" t="s">
        <v>428</v>
      </c>
      <c r="B273" s="27" t="s">
        <v>463</v>
      </c>
      <c r="C273" s="34">
        <v>180000</v>
      </c>
      <c r="D273" s="34">
        <v>180000</v>
      </c>
      <c r="E273" s="62">
        <f t="shared" si="49"/>
        <v>100</v>
      </c>
    </row>
    <row r="274" spans="1:5" ht="162" customHeight="1" x14ac:dyDescent="0.3">
      <c r="A274" s="72" t="s">
        <v>428</v>
      </c>
      <c r="B274" s="27" t="s">
        <v>464</v>
      </c>
      <c r="C274" s="34">
        <v>2599707.56</v>
      </c>
      <c r="D274" s="34">
        <v>2599707.56</v>
      </c>
      <c r="E274" s="62">
        <f t="shared" si="49"/>
        <v>100</v>
      </c>
    </row>
    <row r="275" spans="1:5" ht="89.45" hidden="1" customHeight="1" x14ac:dyDescent="0.3">
      <c r="A275" s="72"/>
      <c r="B275" s="27" t="s">
        <v>465</v>
      </c>
      <c r="C275" s="34"/>
      <c r="D275" s="34"/>
      <c r="E275" s="62" t="e">
        <f t="shared" si="49"/>
        <v>#DIV/0!</v>
      </c>
    </row>
    <row r="276" spans="1:5" ht="51.75" customHeight="1" x14ac:dyDescent="0.3">
      <c r="A276" s="70" t="s">
        <v>365</v>
      </c>
      <c r="B276" s="25" t="s">
        <v>366</v>
      </c>
      <c r="C276" s="33">
        <f t="shared" ref="C276" si="61">C277+C290+C292+C294</f>
        <v>419964360.47000003</v>
      </c>
      <c r="D276" s="33">
        <f t="shared" ref="D276" si="62">D277+D290+D292+D294</f>
        <v>418453865.90999997</v>
      </c>
      <c r="E276" s="60">
        <f t="shared" si="49"/>
        <v>99.640327917752444</v>
      </c>
    </row>
    <row r="277" spans="1:5" ht="64.900000000000006" customHeight="1" x14ac:dyDescent="0.3">
      <c r="A277" s="72" t="s">
        <v>367</v>
      </c>
      <c r="B277" s="27" t="s">
        <v>368</v>
      </c>
      <c r="C277" s="34">
        <f t="shared" ref="C277:D277" si="63">C278</f>
        <v>10768736.109999999</v>
      </c>
      <c r="D277" s="34">
        <f t="shared" si="63"/>
        <v>9768016.0700000003</v>
      </c>
      <c r="E277" s="62">
        <f t="shared" ref="E277:E306" si="64">D277/C277*100</f>
        <v>90.707172784457811</v>
      </c>
    </row>
    <row r="278" spans="1:5" ht="85.5" customHeight="1" x14ac:dyDescent="0.3">
      <c r="A278" s="72" t="s">
        <v>396</v>
      </c>
      <c r="B278" s="27" t="s">
        <v>395</v>
      </c>
      <c r="C278" s="34">
        <f t="shared" ref="C278:D278" si="65">SUM(C279:C284)</f>
        <v>10768736.109999999</v>
      </c>
      <c r="D278" s="34">
        <f t="shared" si="65"/>
        <v>9768016.0700000003</v>
      </c>
      <c r="E278" s="62">
        <f t="shared" si="64"/>
        <v>90.707172784457811</v>
      </c>
    </row>
    <row r="279" spans="1:5" ht="108.6" customHeight="1" x14ac:dyDescent="0.3">
      <c r="A279" s="72" t="s">
        <v>396</v>
      </c>
      <c r="B279" s="27" t="s">
        <v>429</v>
      </c>
      <c r="C279" s="34">
        <v>1072900</v>
      </c>
      <c r="D279" s="34">
        <v>1072900</v>
      </c>
      <c r="E279" s="62">
        <f t="shared" si="64"/>
        <v>100</v>
      </c>
    </row>
    <row r="280" spans="1:5" ht="273.75" customHeight="1" x14ac:dyDescent="0.3">
      <c r="A280" s="72" t="s">
        <v>396</v>
      </c>
      <c r="B280" s="27" t="s">
        <v>446</v>
      </c>
      <c r="C280" s="44">
        <f>597135+8149.2</f>
        <v>605284.19999999995</v>
      </c>
      <c r="D280" s="44">
        <v>501273.05</v>
      </c>
      <c r="E280" s="62">
        <f t="shared" si="64"/>
        <v>82.816146530836264</v>
      </c>
    </row>
    <row r="281" spans="1:5" ht="186" customHeight="1" x14ac:dyDescent="0.3">
      <c r="A281" s="72" t="s">
        <v>396</v>
      </c>
      <c r="B281" s="27" t="s">
        <v>430</v>
      </c>
      <c r="C281" s="34">
        <f>7327518+224595-331758</f>
        <v>7220355</v>
      </c>
      <c r="D281" s="34">
        <v>6688585.8799999999</v>
      </c>
      <c r="E281" s="62">
        <f t="shared" si="64"/>
        <v>92.635138853976017</v>
      </c>
    </row>
    <row r="282" spans="1:5" ht="291" customHeight="1" x14ac:dyDescent="0.3">
      <c r="A282" s="72" t="s">
        <v>396</v>
      </c>
      <c r="B282" s="27" t="s">
        <v>431</v>
      </c>
      <c r="C282" s="34">
        <f>995300+15000</f>
        <v>1010300</v>
      </c>
      <c r="D282" s="34">
        <v>661123.35</v>
      </c>
      <c r="E282" s="62">
        <f t="shared" si="64"/>
        <v>65.438320300900727</v>
      </c>
    </row>
    <row r="283" spans="1:5" ht="105.75" customHeight="1" x14ac:dyDescent="0.3">
      <c r="A283" s="72" t="s">
        <v>396</v>
      </c>
      <c r="B283" s="27" t="s">
        <v>447</v>
      </c>
      <c r="C283" s="34">
        <f>76466.35+47250.46-41776.9</f>
        <v>81939.91</v>
      </c>
      <c r="D283" s="34">
        <v>76150.41</v>
      </c>
      <c r="E283" s="62">
        <f t="shared" si="64"/>
        <v>92.934456481585102</v>
      </c>
    </row>
    <row r="284" spans="1:5" ht="86.25" customHeight="1" x14ac:dyDescent="0.3">
      <c r="A284" s="72" t="s">
        <v>396</v>
      </c>
      <c r="B284" s="27" t="s">
        <v>432</v>
      </c>
      <c r="C284" s="44">
        <f>1990400-1222415+9972</f>
        <v>777957</v>
      </c>
      <c r="D284" s="44">
        <v>767983.38</v>
      </c>
      <c r="E284" s="62">
        <f t="shared" si="64"/>
        <v>98.71797284425746</v>
      </c>
    </row>
    <row r="285" spans="1:5" ht="150" hidden="1" x14ac:dyDescent="0.3">
      <c r="A285" s="72"/>
      <c r="B285" s="27" t="s">
        <v>473</v>
      </c>
      <c r="C285" s="44"/>
      <c r="D285" s="44"/>
      <c r="E285" s="62" t="e">
        <f t="shared" si="64"/>
        <v>#DIV/0!</v>
      </c>
    </row>
    <row r="286" spans="1:5" ht="168.75" hidden="1" x14ac:dyDescent="0.3">
      <c r="A286" s="72"/>
      <c r="B286" s="27" t="s">
        <v>474</v>
      </c>
      <c r="C286" s="44"/>
      <c r="D286" s="44"/>
      <c r="E286" s="62" t="e">
        <f t="shared" si="64"/>
        <v>#DIV/0!</v>
      </c>
    </row>
    <row r="287" spans="1:5" ht="168.75" hidden="1" x14ac:dyDescent="0.3">
      <c r="A287" s="72"/>
      <c r="B287" s="27" t="s">
        <v>475</v>
      </c>
      <c r="C287" s="44"/>
      <c r="D287" s="44"/>
      <c r="E287" s="62" t="e">
        <f t="shared" si="64"/>
        <v>#DIV/0!</v>
      </c>
    </row>
    <row r="288" spans="1:5" ht="168.75" hidden="1" x14ac:dyDescent="0.3">
      <c r="A288" s="72"/>
      <c r="B288" s="27" t="s">
        <v>476</v>
      </c>
      <c r="C288" s="44"/>
      <c r="D288" s="44"/>
      <c r="E288" s="62" t="e">
        <f t="shared" si="64"/>
        <v>#DIV/0!</v>
      </c>
    </row>
    <row r="289" spans="1:5" hidden="1" x14ac:dyDescent="0.3">
      <c r="A289" s="72"/>
      <c r="B289" s="27"/>
      <c r="C289" s="44"/>
      <c r="D289" s="44"/>
      <c r="E289" s="62" t="e">
        <f t="shared" si="64"/>
        <v>#DIV/0!</v>
      </c>
    </row>
    <row r="290" spans="1:5" ht="103.5" customHeight="1" x14ac:dyDescent="0.3">
      <c r="A290" s="72" t="s">
        <v>369</v>
      </c>
      <c r="B290" s="27" t="s">
        <v>370</v>
      </c>
      <c r="C290" s="34">
        <f t="shared" ref="C290:D292" si="66">C291</f>
        <v>8216</v>
      </c>
      <c r="D290" s="34">
        <f t="shared" si="66"/>
        <v>8216</v>
      </c>
      <c r="E290" s="62">
        <f t="shared" si="64"/>
        <v>100</v>
      </c>
    </row>
    <row r="291" spans="1:5" ht="111" customHeight="1" x14ac:dyDescent="0.3">
      <c r="A291" s="72" t="s">
        <v>394</v>
      </c>
      <c r="B291" s="32" t="s">
        <v>544</v>
      </c>
      <c r="C291" s="34">
        <f>4725+3491</f>
        <v>8216</v>
      </c>
      <c r="D291" s="49">
        <v>8216</v>
      </c>
      <c r="E291" s="62">
        <f t="shared" si="64"/>
        <v>100</v>
      </c>
    </row>
    <row r="292" spans="1:5" ht="53.45" customHeight="1" x14ac:dyDescent="0.3">
      <c r="A292" s="72" t="s">
        <v>371</v>
      </c>
      <c r="B292" s="27" t="s">
        <v>372</v>
      </c>
      <c r="C292" s="34">
        <f t="shared" si="66"/>
        <v>1047749</v>
      </c>
      <c r="D292" s="34">
        <f t="shared" si="66"/>
        <v>1047749</v>
      </c>
      <c r="E292" s="62">
        <f t="shared" si="64"/>
        <v>100</v>
      </c>
    </row>
    <row r="293" spans="1:5" ht="66.75" customHeight="1" x14ac:dyDescent="0.3">
      <c r="A293" s="72" t="s">
        <v>393</v>
      </c>
      <c r="B293" s="27" t="s">
        <v>392</v>
      </c>
      <c r="C293" s="44">
        <v>1047749</v>
      </c>
      <c r="D293" s="44">
        <v>1047749</v>
      </c>
      <c r="E293" s="62">
        <f t="shared" si="64"/>
        <v>100</v>
      </c>
    </row>
    <row r="294" spans="1:5" ht="51" customHeight="1" x14ac:dyDescent="0.3">
      <c r="A294" s="72" t="s">
        <v>373</v>
      </c>
      <c r="B294" s="27" t="s">
        <v>374</v>
      </c>
      <c r="C294" s="34">
        <f t="shared" ref="C294:D294" si="67">C295</f>
        <v>408139659.36000001</v>
      </c>
      <c r="D294" s="34">
        <f t="shared" si="67"/>
        <v>407629884.83999997</v>
      </c>
      <c r="E294" s="62">
        <f t="shared" si="64"/>
        <v>99.875098018947867</v>
      </c>
    </row>
    <row r="295" spans="1:5" ht="63" customHeight="1" x14ac:dyDescent="0.3">
      <c r="A295" s="72" t="s">
        <v>391</v>
      </c>
      <c r="B295" s="27" t="s">
        <v>390</v>
      </c>
      <c r="C295" s="34">
        <f>377102344.36+10031915+21005400</f>
        <v>408139659.36000001</v>
      </c>
      <c r="D295" s="34">
        <v>407629884.83999997</v>
      </c>
      <c r="E295" s="62">
        <f t="shared" si="64"/>
        <v>99.875098018947867</v>
      </c>
    </row>
    <row r="296" spans="1:5" ht="43.15" customHeight="1" x14ac:dyDescent="0.3">
      <c r="A296" s="70" t="s">
        <v>375</v>
      </c>
      <c r="B296" s="25" t="s">
        <v>376</v>
      </c>
      <c r="C296" s="33">
        <f>C301+C303+C305+C297+C299</f>
        <v>27726410.369999997</v>
      </c>
      <c r="D296" s="33">
        <f>D301+D303+D305+D297+D299</f>
        <v>27726360.929999996</v>
      </c>
      <c r="E296" s="60">
        <f t="shared" si="64"/>
        <v>99.999821686257462</v>
      </c>
    </row>
    <row r="297" spans="1:5" ht="122.25" customHeight="1" x14ac:dyDescent="0.3">
      <c r="A297" s="73" t="s">
        <v>483</v>
      </c>
      <c r="B297" s="37" t="s">
        <v>542</v>
      </c>
      <c r="C297" s="33">
        <f>C298</f>
        <v>1713793</v>
      </c>
      <c r="D297" s="33">
        <f>D298</f>
        <v>1713743.56</v>
      </c>
      <c r="E297" s="60">
        <f t="shared" si="64"/>
        <v>99.997115170852027</v>
      </c>
    </row>
    <row r="298" spans="1:5" ht="140.25" customHeight="1" x14ac:dyDescent="0.3">
      <c r="A298" s="72" t="s">
        <v>484</v>
      </c>
      <c r="B298" s="32" t="s">
        <v>543</v>
      </c>
      <c r="C298" s="34">
        <f>2368841-655048</f>
        <v>1713793</v>
      </c>
      <c r="D298" s="34">
        <v>1713743.56</v>
      </c>
      <c r="E298" s="62">
        <f t="shared" si="64"/>
        <v>99.997115170852027</v>
      </c>
    </row>
    <row r="299" spans="1:5" ht="232.5" customHeight="1" x14ac:dyDescent="0.3">
      <c r="A299" s="73" t="s">
        <v>536</v>
      </c>
      <c r="B299" s="37" t="s">
        <v>538</v>
      </c>
      <c r="C299" s="33">
        <f>C300</f>
        <v>130200</v>
      </c>
      <c r="D299" s="33">
        <f>D300</f>
        <v>130200</v>
      </c>
      <c r="E299" s="60">
        <f t="shared" si="64"/>
        <v>100</v>
      </c>
    </row>
    <row r="300" spans="1:5" ht="270" customHeight="1" x14ac:dyDescent="0.3">
      <c r="A300" s="72" t="s">
        <v>531</v>
      </c>
      <c r="B300" s="32" t="s">
        <v>539</v>
      </c>
      <c r="C300" s="34">
        <f>195300-65100</f>
        <v>130200</v>
      </c>
      <c r="D300" s="34">
        <v>130200</v>
      </c>
      <c r="E300" s="62">
        <f t="shared" si="64"/>
        <v>100</v>
      </c>
    </row>
    <row r="301" spans="1:5" ht="192.75" customHeight="1" x14ac:dyDescent="0.3">
      <c r="A301" s="73" t="s">
        <v>377</v>
      </c>
      <c r="B301" s="37" t="s">
        <v>540</v>
      </c>
      <c r="C301" s="33">
        <f t="shared" ref="C301:D301" si="68">C302</f>
        <v>15174400</v>
      </c>
      <c r="D301" s="33">
        <f t="shared" si="68"/>
        <v>15174400</v>
      </c>
      <c r="E301" s="60">
        <f t="shared" si="64"/>
        <v>100</v>
      </c>
    </row>
    <row r="302" spans="1:5" ht="196.5" customHeight="1" x14ac:dyDescent="0.3">
      <c r="A302" s="72" t="s">
        <v>387</v>
      </c>
      <c r="B302" s="32" t="s">
        <v>541</v>
      </c>
      <c r="C302" s="34">
        <f>9374400+1100000+4700000</f>
        <v>15174400</v>
      </c>
      <c r="D302" s="34">
        <v>15174400</v>
      </c>
      <c r="E302" s="62">
        <f t="shared" si="64"/>
        <v>100</v>
      </c>
    </row>
    <row r="303" spans="1:5" ht="84" hidden="1" customHeight="1" x14ac:dyDescent="0.3">
      <c r="A303" s="73" t="s">
        <v>378</v>
      </c>
      <c r="B303" s="37" t="s">
        <v>379</v>
      </c>
      <c r="C303" s="18">
        <f t="shared" ref="C303" si="69">C304</f>
        <v>0</v>
      </c>
      <c r="D303" s="18"/>
      <c r="E303" s="62" t="e">
        <f t="shared" si="64"/>
        <v>#DIV/0!</v>
      </c>
    </row>
    <row r="304" spans="1:5" ht="78" hidden="1" customHeight="1" x14ac:dyDescent="0.3">
      <c r="A304" s="72" t="s">
        <v>389</v>
      </c>
      <c r="B304" s="32" t="s">
        <v>388</v>
      </c>
      <c r="C304" s="46"/>
      <c r="D304" s="46"/>
      <c r="E304" s="62" t="e">
        <f t="shared" si="64"/>
        <v>#DIV/0!</v>
      </c>
    </row>
    <row r="305" spans="1:5" ht="41.25" customHeight="1" x14ac:dyDescent="0.3">
      <c r="A305" s="73" t="s">
        <v>380</v>
      </c>
      <c r="B305" s="37" t="s">
        <v>381</v>
      </c>
      <c r="C305" s="17">
        <f t="shared" ref="C305:D305" si="70">C306</f>
        <v>10708017.369999999</v>
      </c>
      <c r="D305" s="17">
        <f t="shared" si="70"/>
        <v>10708017.369999999</v>
      </c>
      <c r="E305" s="60">
        <f t="shared" si="64"/>
        <v>100</v>
      </c>
    </row>
    <row r="306" spans="1:5" ht="107.45" customHeight="1" thickBot="1" x14ac:dyDescent="0.35">
      <c r="A306" s="76" t="s">
        <v>477</v>
      </c>
      <c r="B306" s="77" t="s">
        <v>554</v>
      </c>
      <c r="C306" s="78">
        <v>10708017.369999999</v>
      </c>
      <c r="D306" s="78">
        <v>10708017.369999999</v>
      </c>
      <c r="E306" s="79">
        <f t="shared" si="64"/>
        <v>100</v>
      </c>
    </row>
    <row r="307" spans="1:5" ht="33" hidden="1" customHeight="1" x14ac:dyDescent="0.3">
      <c r="A307" s="54" t="s">
        <v>466</v>
      </c>
      <c r="B307" s="55" t="s">
        <v>467</v>
      </c>
      <c r="C307" s="56">
        <f>C308</f>
        <v>0</v>
      </c>
      <c r="D307" s="56"/>
      <c r="E307" s="56"/>
    </row>
    <row r="308" spans="1:5" ht="39" hidden="1" customHeight="1" x14ac:dyDescent="0.3">
      <c r="A308" s="2" t="s">
        <v>468</v>
      </c>
      <c r="B308" s="3" t="s">
        <v>469</v>
      </c>
      <c r="C308" s="39"/>
      <c r="D308" s="39"/>
      <c r="E308" s="39"/>
    </row>
    <row r="309" spans="1:5" ht="41.25" hidden="1" customHeight="1" x14ac:dyDescent="0.3">
      <c r="A309" s="2" t="s">
        <v>382</v>
      </c>
      <c r="B309" s="3" t="s">
        <v>470</v>
      </c>
      <c r="C309" s="4"/>
      <c r="D309" s="4"/>
      <c r="E309" s="4"/>
    </row>
    <row r="310" spans="1:5" ht="56.25" hidden="1" customHeight="1" x14ac:dyDescent="0.3">
      <c r="A310" s="2" t="s">
        <v>382</v>
      </c>
      <c r="B310" s="3" t="s">
        <v>471</v>
      </c>
      <c r="C310" s="4"/>
      <c r="D310" s="4"/>
      <c r="E310" s="4"/>
    </row>
    <row r="311" spans="1:5" ht="62.25" hidden="1" customHeight="1" x14ac:dyDescent="0.3">
      <c r="A311" s="2" t="s">
        <v>382</v>
      </c>
      <c r="B311" s="3" t="s">
        <v>472</v>
      </c>
      <c r="C311" s="4"/>
      <c r="D311" s="4"/>
      <c r="E311" s="4"/>
    </row>
    <row r="312" spans="1:5" ht="63.75" hidden="1" x14ac:dyDescent="0.3">
      <c r="A312" s="12" t="s">
        <v>382</v>
      </c>
      <c r="B312" s="13" t="s">
        <v>383</v>
      </c>
      <c r="C312" s="11"/>
      <c r="D312" s="11"/>
      <c r="E312" s="11"/>
    </row>
    <row r="313" spans="1:5" ht="15" x14ac:dyDescent="0.3">
      <c r="A313" s="14"/>
      <c r="B313" s="15"/>
      <c r="C313" s="16"/>
      <c r="D313" s="16"/>
      <c r="E313" s="16"/>
    </row>
    <row r="314" spans="1:5" s="1" customFormat="1" ht="18" x14ac:dyDescent="0.25">
      <c r="A314" s="5"/>
      <c r="B314" s="6"/>
      <c r="C314" s="9"/>
      <c r="D314" s="9"/>
      <c r="E314" s="9"/>
    </row>
    <row r="315" spans="1:5" s="1" customFormat="1" ht="18" x14ac:dyDescent="0.25">
      <c r="A315" s="7"/>
      <c r="B315" s="6"/>
      <c r="C315" s="9"/>
      <c r="D315" s="9"/>
      <c r="E315" s="9"/>
    </row>
    <row r="316" spans="1:5" s="1" customFormat="1" x14ac:dyDescent="0.3">
      <c r="A316" s="7"/>
      <c r="B316"/>
      <c r="C316" s="9"/>
      <c r="D316" s="9"/>
      <c r="E316" s="9"/>
    </row>
    <row r="317" spans="1:5" s="1" customFormat="1" x14ac:dyDescent="0.3">
      <c r="A317" s="7"/>
      <c r="B317"/>
    </row>
    <row r="318" spans="1:5" s="1" customFormat="1" x14ac:dyDescent="0.3">
      <c r="A318" s="7"/>
      <c r="B318"/>
    </row>
    <row r="319" spans="1:5" s="1" customFormat="1" x14ac:dyDescent="0.3">
      <c r="A319" s="7"/>
      <c r="B319"/>
    </row>
    <row r="320" spans="1:5" s="1" customFormat="1" x14ac:dyDescent="0.3">
      <c r="A320" s="7"/>
      <c r="B320"/>
    </row>
    <row r="321" spans="1:2" s="1" customFormat="1" x14ac:dyDescent="0.3">
      <c r="A321" s="7"/>
      <c r="B321"/>
    </row>
    <row r="322" spans="1:2" s="1" customFormat="1" x14ac:dyDescent="0.3">
      <c r="A322" s="8"/>
      <c r="B322"/>
    </row>
    <row r="323" spans="1:2" s="1" customFormat="1" x14ac:dyDescent="0.3">
      <c r="A323" s="8"/>
      <c r="B323"/>
    </row>
    <row r="324" spans="1:2" s="1" customFormat="1" x14ac:dyDescent="0.3">
      <c r="A324" s="8"/>
      <c r="B324"/>
    </row>
    <row r="325" spans="1:2" s="1" customFormat="1" x14ac:dyDescent="0.3">
      <c r="A325" s="8"/>
      <c r="B325"/>
    </row>
    <row r="326" spans="1:2" s="1" customFormat="1" x14ac:dyDescent="0.3">
      <c r="A326" s="8"/>
      <c r="B326"/>
    </row>
    <row r="327" spans="1:2" s="1" customFormat="1" x14ac:dyDescent="0.3">
      <c r="A327" s="8"/>
      <c r="B327"/>
    </row>
    <row r="328" spans="1:2" s="1" customFormat="1" x14ac:dyDescent="0.3">
      <c r="A328" s="8"/>
      <c r="B328"/>
    </row>
    <row r="329" spans="1:2" s="1" customFormat="1" x14ac:dyDescent="0.3">
      <c r="A329" s="8"/>
      <c r="B329"/>
    </row>
    <row r="330" spans="1:2" s="1" customFormat="1" x14ac:dyDescent="0.3">
      <c r="A330" s="8"/>
      <c r="B330"/>
    </row>
    <row r="331" spans="1:2" s="1" customFormat="1" x14ac:dyDescent="0.3">
      <c r="A331" s="8"/>
      <c r="B331"/>
    </row>
    <row r="332" spans="1:2" s="1" customFormat="1" x14ac:dyDescent="0.3">
      <c r="A332" s="8"/>
      <c r="B332"/>
    </row>
    <row r="333" spans="1:2" s="1" customFormat="1" x14ac:dyDescent="0.3">
      <c r="A333" s="8"/>
      <c r="B333"/>
    </row>
    <row r="334" spans="1:2" s="1" customFormat="1" x14ac:dyDescent="0.3">
      <c r="A334" s="8"/>
      <c r="B334"/>
    </row>
    <row r="335" spans="1:2" s="1" customFormat="1" x14ac:dyDescent="0.3">
      <c r="A335" s="8"/>
      <c r="B335"/>
    </row>
    <row r="336" spans="1:2" s="1" customFormat="1" x14ac:dyDescent="0.3">
      <c r="A336" s="8"/>
      <c r="B336"/>
    </row>
    <row r="337" spans="1:2" s="1" customFormat="1" x14ac:dyDescent="0.3">
      <c r="A337" s="8"/>
      <c r="B337"/>
    </row>
    <row r="338" spans="1:2" s="1" customFormat="1" x14ac:dyDescent="0.3">
      <c r="A338" s="8"/>
      <c r="B338"/>
    </row>
    <row r="339" spans="1:2" s="1" customFormat="1" x14ac:dyDescent="0.3">
      <c r="A339" s="8"/>
      <c r="B339"/>
    </row>
    <row r="340" spans="1:2" s="1" customFormat="1" x14ac:dyDescent="0.3">
      <c r="A340" s="8"/>
      <c r="B340"/>
    </row>
    <row r="341" spans="1:2" s="1" customFormat="1" x14ac:dyDescent="0.3">
      <c r="A341" s="8"/>
      <c r="B341"/>
    </row>
    <row r="342" spans="1:2" s="1" customFormat="1" x14ac:dyDescent="0.3">
      <c r="A342" s="8"/>
      <c r="B342"/>
    </row>
    <row r="343" spans="1:2" s="1" customFormat="1" x14ac:dyDescent="0.3">
      <c r="A343" s="8"/>
      <c r="B343"/>
    </row>
    <row r="344" spans="1:2" s="1" customFormat="1" x14ac:dyDescent="0.3">
      <c r="A344" s="8"/>
      <c r="B344"/>
    </row>
    <row r="345" spans="1:2" s="1" customFormat="1" x14ac:dyDescent="0.3">
      <c r="A345" s="8"/>
      <c r="B345"/>
    </row>
    <row r="346" spans="1:2" s="1" customFormat="1" x14ac:dyDescent="0.3">
      <c r="A346" s="8"/>
      <c r="B346"/>
    </row>
    <row r="347" spans="1:2" s="1" customFormat="1" x14ac:dyDescent="0.3">
      <c r="A347" s="8"/>
      <c r="B347"/>
    </row>
    <row r="348" spans="1:2" s="1" customFormat="1" x14ac:dyDescent="0.3">
      <c r="A348" s="8"/>
      <c r="B348"/>
    </row>
    <row r="349" spans="1:2" s="1" customFormat="1" x14ac:dyDescent="0.3">
      <c r="A349" s="8"/>
      <c r="B349"/>
    </row>
    <row r="350" spans="1:2" s="1" customFormat="1" x14ac:dyDescent="0.3">
      <c r="A350" s="8"/>
      <c r="B350"/>
    </row>
    <row r="351" spans="1:2" s="1" customFormat="1" x14ac:dyDescent="0.3">
      <c r="A351" s="8"/>
      <c r="B351"/>
    </row>
    <row r="352" spans="1:2" s="1" customFormat="1" x14ac:dyDescent="0.3">
      <c r="A352" s="8"/>
      <c r="B352"/>
    </row>
    <row r="353" spans="1:2" s="1" customFormat="1" x14ac:dyDescent="0.3">
      <c r="A353" s="8"/>
      <c r="B353"/>
    </row>
    <row r="354" spans="1:2" s="1" customFormat="1" x14ac:dyDescent="0.3">
      <c r="A354" s="8"/>
      <c r="B354"/>
    </row>
    <row r="355" spans="1:2" s="1" customFormat="1" x14ac:dyDescent="0.3">
      <c r="A355" s="8"/>
      <c r="B355"/>
    </row>
    <row r="356" spans="1:2" s="1" customFormat="1" x14ac:dyDescent="0.3">
      <c r="A356" s="8"/>
      <c r="B356"/>
    </row>
    <row r="357" spans="1:2" s="1" customFormat="1" x14ac:dyDescent="0.3">
      <c r="A357" s="8"/>
      <c r="B357"/>
    </row>
    <row r="358" spans="1:2" s="1" customFormat="1" x14ac:dyDescent="0.3">
      <c r="A358" s="8"/>
      <c r="B358"/>
    </row>
    <row r="359" spans="1:2" s="1" customFormat="1" x14ac:dyDescent="0.3">
      <c r="A359" s="8"/>
      <c r="B359"/>
    </row>
    <row r="360" spans="1:2" s="1" customFormat="1" x14ac:dyDescent="0.3">
      <c r="A360" s="8"/>
      <c r="B360"/>
    </row>
    <row r="361" spans="1:2" s="1" customFormat="1" x14ac:dyDescent="0.3">
      <c r="A361" s="8"/>
      <c r="B361"/>
    </row>
    <row r="362" spans="1:2" s="1" customFormat="1" x14ac:dyDescent="0.3">
      <c r="A362" s="8"/>
      <c r="B362"/>
    </row>
    <row r="363" spans="1:2" s="1" customFormat="1" x14ac:dyDescent="0.3">
      <c r="A363" s="8"/>
      <c r="B363"/>
    </row>
    <row r="364" spans="1:2" s="1" customFormat="1" x14ac:dyDescent="0.3">
      <c r="A364" s="8"/>
      <c r="B364"/>
    </row>
    <row r="365" spans="1:2" s="1" customFormat="1" x14ac:dyDescent="0.3">
      <c r="A365" s="8"/>
      <c r="B365"/>
    </row>
    <row r="366" spans="1:2" s="1" customFormat="1" x14ac:dyDescent="0.3">
      <c r="A366" s="8"/>
      <c r="B366"/>
    </row>
    <row r="367" spans="1:2" s="1" customFormat="1" x14ac:dyDescent="0.3">
      <c r="A367" s="8"/>
      <c r="B367"/>
    </row>
    <row r="368" spans="1:2" s="1" customFormat="1" x14ac:dyDescent="0.3">
      <c r="A368" s="8"/>
      <c r="B368"/>
    </row>
    <row r="369" spans="1:2" s="1" customFormat="1" x14ac:dyDescent="0.3">
      <c r="A369" s="8"/>
      <c r="B369"/>
    </row>
    <row r="370" spans="1:2" s="1" customFormat="1" x14ac:dyDescent="0.3">
      <c r="A370" s="8"/>
      <c r="B370"/>
    </row>
    <row r="371" spans="1:2" s="1" customFormat="1" x14ac:dyDescent="0.3">
      <c r="A371" s="8"/>
      <c r="B371"/>
    </row>
    <row r="372" spans="1:2" s="1" customFormat="1" x14ac:dyDescent="0.3">
      <c r="A372" s="8"/>
      <c r="B372"/>
    </row>
    <row r="373" spans="1:2" s="1" customFormat="1" x14ac:dyDescent="0.3">
      <c r="A373" s="8"/>
      <c r="B373"/>
    </row>
    <row r="374" spans="1:2" s="1" customFormat="1" x14ac:dyDescent="0.3">
      <c r="A374" s="8"/>
      <c r="B374"/>
    </row>
    <row r="375" spans="1:2" s="1" customFormat="1" x14ac:dyDescent="0.3">
      <c r="A375" s="8"/>
      <c r="B375"/>
    </row>
    <row r="376" spans="1:2" s="1" customFormat="1" x14ac:dyDescent="0.3">
      <c r="A376" s="8"/>
      <c r="B376"/>
    </row>
    <row r="377" spans="1:2" s="1" customFormat="1" x14ac:dyDescent="0.3">
      <c r="A377" s="8"/>
      <c r="B377"/>
    </row>
    <row r="378" spans="1:2" s="1" customFormat="1" x14ac:dyDescent="0.3">
      <c r="A378" s="8"/>
      <c r="B378"/>
    </row>
    <row r="379" spans="1:2" s="1" customFormat="1" x14ac:dyDescent="0.3">
      <c r="A379" s="8"/>
      <c r="B379"/>
    </row>
    <row r="380" spans="1:2" s="1" customFormat="1" x14ac:dyDescent="0.3">
      <c r="A380" s="8"/>
      <c r="B380"/>
    </row>
    <row r="381" spans="1:2" s="1" customFormat="1" x14ac:dyDescent="0.3">
      <c r="A381" s="8"/>
      <c r="B381"/>
    </row>
    <row r="382" spans="1:2" s="1" customFormat="1" x14ac:dyDescent="0.3">
      <c r="A382" s="8"/>
      <c r="B382"/>
    </row>
    <row r="383" spans="1:2" s="1" customFormat="1" x14ac:dyDescent="0.3">
      <c r="A383" s="8"/>
      <c r="B383"/>
    </row>
    <row r="384" spans="1:2" s="1" customFormat="1" x14ac:dyDescent="0.3">
      <c r="A384" s="8"/>
      <c r="B384"/>
    </row>
    <row r="385" spans="1:2" s="1" customFormat="1" x14ac:dyDescent="0.3">
      <c r="A385" s="8"/>
      <c r="B385"/>
    </row>
    <row r="386" spans="1:2" s="1" customFormat="1" x14ac:dyDescent="0.3">
      <c r="A386" s="8"/>
      <c r="B386"/>
    </row>
    <row r="387" spans="1:2" s="1" customFormat="1" x14ac:dyDescent="0.3">
      <c r="A387" s="8"/>
      <c r="B387"/>
    </row>
    <row r="388" spans="1:2" s="1" customFormat="1" x14ac:dyDescent="0.3">
      <c r="A388" s="8"/>
      <c r="B388"/>
    </row>
    <row r="389" spans="1:2" s="1" customFormat="1" x14ac:dyDescent="0.3">
      <c r="A389" s="8"/>
      <c r="B389"/>
    </row>
    <row r="390" spans="1:2" s="1" customFormat="1" x14ac:dyDescent="0.3">
      <c r="A390" s="8"/>
      <c r="B390"/>
    </row>
    <row r="391" spans="1:2" s="1" customFormat="1" x14ac:dyDescent="0.3">
      <c r="A391" s="8"/>
      <c r="B391"/>
    </row>
    <row r="392" spans="1:2" s="1" customFormat="1" x14ac:dyDescent="0.3">
      <c r="A392" s="8"/>
      <c r="B392"/>
    </row>
    <row r="393" spans="1:2" s="1" customFormat="1" x14ac:dyDescent="0.3">
      <c r="A393" s="8"/>
      <c r="B393"/>
    </row>
    <row r="394" spans="1:2" s="1" customFormat="1" x14ac:dyDescent="0.3">
      <c r="A394" s="8"/>
      <c r="B394"/>
    </row>
    <row r="395" spans="1:2" s="1" customFormat="1" x14ac:dyDescent="0.3">
      <c r="A395" s="8"/>
      <c r="B395"/>
    </row>
    <row r="396" spans="1:2" s="1" customFormat="1" x14ac:dyDescent="0.3">
      <c r="A396" s="8"/>
      <c r="B396"/>
    </row>
    <row r="397" spans="1:2" s="1" customFormat="1" x14ac:dyDescent="0.3">
      <c r="A397" s="8"/>
      <c r="B397"/>
    </row>
    <row r="398" spans="1:2" s="1" customFormat="1" x14ac:dyDescent="0.3">
      <c r="A398" s="8"/>
      <c r="B398"/>
    </row>
    <row r="399" spans="1:2" s="1" customFormat="1" x14ac:dyDescent="0.3">
      <c r="A399" s="8"/>
      <c r="B399"/>
    </row>
    <row r="400" spans="1:2" s="1" customFormat="1" x14ac:dyDescent="0.3">
      <c r="A400" s="8"/>
      <c r="B400"/>
    </row>
    <row r="401" spans="1:2" s="1" customFormat="1" x14ac:dyDescent="0.3">
      <c r="A401" s="8"/>
      <c r="B401"/>
    </row>
    <row r="402" spans="1:2" s="1" customFormat="1" x14ac:dyDescent="0.3">
      <c r="A402" s="8"/>
      <c r="B402"/>
    </row>
    <row r="403" spans="1:2" s="1" customFormat="1" x14ac:dyDescent="0.3">
      <c r="A403" s="8"/>
      <c r="B403"/>
    </row>
    <row r="404" spans="1:2" s="1" customFormat="1" x14ac:dyDescent="0.3">
      <c r="A404" s="8"/>
      <c r="B404"/>
    </row>
    <row r="405" spans="1:2" s="1" customFormat="1" x14ac:dyDescent="0.3">
      <c r="A405" s="8"/>
      <c r="B405"/>
    </row>
    <row r="406" spans="1:2" s="1" customFormat="1" x14ac:dyDescent="0.3">
      <c r="A406" s="8"/>
      <c r="B406"/>
    </row>
    <row r="407" spans="1:2" s="1" customFormat="1" x14ac:dyDescent="0.3">
      <c r="A407" s="8"/>
      <c r="B407"/>
    </row>
    <row r="408" spans="1:2" s="1" customFormat="1" x14ac:dyDescent="0.3">
      <c r="A408" s="8"/>
      <c r="B408"/>
    </row>
    <row r="409" spans="1:2" s="1" customFormat="1" x14ac:dyDescent="0.3">
      <c r="A409" s="8"/>
      <c r="B409"/>
    </row>
    <row r="410" spans="1:2" s="1" customFormat="1" x14ac:dyDescent="0.3">
      <c r="A410" s="8"/>
      <c r="B410"/>
    </row>
    <row r="411" spans="1:2" s="1" customFormat="1" x14ac:dyDescent="0.3">
      <c r="A411" s="8"/>
      <c r="B411"/>
    </row>
    <row r="412" spans="1:2" s="1" customFormat="1" x14ac:dyDescent="0.3">
      <c r="A412" s="8"/>
      <c r="B412"/>
    </row>
    <row r="413" spans="1:2" s="1" customFormat="1" x14ac:dyDescent="0.3">
      <c r="A413" s="8"/>
      <c r="B413"/>
    </row>
    <row r="414" spans="1:2" s="1" customFormat="1" x14ac:dyDescent="0.3">
      <c r="A414" s="8"/>
      <c r="B414"/>
    </row>
    <row r="415" spans="1:2" s="1" customFormat="1" x14ac:dyDescent="0.3">
      <c r="A415" s="8"/>
      <c r="B415"/>
    </row>
    <row r="416" spans="1:2" s="1" customFormat="1" x14ac:dyDescent="0.3">
      <c r="A416" s="8"/>
      <c r="B416"/>
    </row>
    <row r="417" spans="1:2" s="1" customFormat="1" x14ac:dyDescent="0.3">
      <c r="A417" s="8"/>
      <c r="B417"/>
    </row>
    <row r="418" spans="1:2" s="1" customFormat="1" x14ac:dyDescent="0.3">
      <c r="A418" s="8"/>
      <c r="B418"/>
    </row>
    <row r="419" spans="1:2" s="1" customFormat="1" x14ac:dyDescent="0.3">
      <c r="A419" s="8"/>
      <c r="B419"/>
    </row>
    <row r="420" spans="1:2" s="1" customFormat="1" x14ac:dyDescent="0.3">
      <c r="A420" s="8"/>
      <c r="B420"/>
    </row>
    <row r="421" spans="1:2" s="1" customFormat="1" x14ac:dyDescent="0.3">
      <c r="A421" s="8"/>
      <c r="B421"/>
    </row>
    <row r="422" spans="1:2" s="1" customFormat="1" x14ac:dyDescent="0.3">
      <c r="A422" s="8"/>
      <c r="B422"/>
    </row>
    <row r="423" spans="1:2" s="1" customFormat="1" x14ac:dyDescent="0.3">
      <c r="A423" s="8"/>
      <c r="B423"/>
    </row>
    <row r="424" spans="1:2" s="1" customFormat="1" x14ac:dyDescent="0.3">
      <c r="A424" s="8"/>
      <c r="B424"/>
    </row>
    <row r="425" spans="1:2" s="1" customFormat="1" x14ac:dyDescent="0.3">
      <c r="A425" s="8"/>
      <c r="B425"/>
    </row>
    <row r="426" spans="1:2" s="1" customFormat="1" x14ac:dyDescent="0.3">
      <c r="A426" s="8"/>
      <c r="B426"/>
    </row>
    <row r="427" spans="1:2" s="1" customFormat="1" x14ac:dyDescent="0.3">
      <c r="A427" s="8"/>
      <c r="B427"/>
    </row>
    <row r="428" spans="1:2" s="1" customFormat="1" x14ac:dyDescent="0.3">
      <c r="A428" s="8"/>
      <c r="B428"/>
    </row>
    <row r="429" spans="1:2" s="1" customFormat="1" x14ac:dyDescent="0.3">
      <c r="A429" s="8"/>
      <c r="B429"/>
    </row>
    <row r="430" spans="1:2" s="1" customFormat="1" x14ac:dyDescent="0.3">
      <c r="A430" s="8"/>
      <c r="B430"/>
    </row>
    <row r="431" spans="1:2" s="1" customFormat="1" x14ac:dyDescent="0.3">
      <c r="A431" s="8"/>
      <c r="B431"/>
    </row>
    <row r="432" spans="1:2" s="1" customFormat="1" x14ac:dyDescent="0.3">
      <c r="A432" s="8"/>
      <c r="B432"/>
    </row>
    <row r="433" spans="1:2" s="1" customFormat="1" x14ac:dyDescent="0.3">
      <c r="A433" s="8"/>
      <c r="B433"/>
    </row>
    <row r="434" spans="1:2" s="1" customFormat="1" x14ac:dyDescent="0.3">
      <c r="A434" s="8"/>
      <c r="B434"/>
    </row>
    <row r="435" spans="1:2" s="1" customFormat="1" x14ac:dyDescent="0.3">
      <c r="A435" s="8"/>
      <c r="B435"/>
    </row>
    <row r="436" spans="1:2" s="1" customFormat="1" x14ac:dyDescent="0.3">
      <c r="A436" s="8"/>
      <c r="B436"/>
    </row>
    <row r="437" spans="1:2" s="1" customFormat="1" x14ac:dyDescent="0.3">
      <c r="A437" s="8"/>
      <c r="B437"/>
    </row>
    <row r="438" spans="1:2" s="1" customFormat="1" x14ac:dyDescent="0.3">
      <c r="A438" s="8"/>
      <c r="B438"/>
    </row>
    <row r="439" spans="1:2" s="1" customFormat="1" x14ac:dyDescent="0.3">
      <c r="A439" s="8"/>
      <c r="B439"/>
    </row>
    <row r="440" spans="1:2" s="1" customFormat="1" x14ac:dyDescent="0.3">
      <c r="A440" s="8"/>
      <c r="B440"/>
    </row>
    <row r="441" spans="1:2" s="1" customFormat="1" x14ac:dyDescent="0.3">
      <c r="A441" s="8"/>
      <c r="B441"/>
    </row>
    <row r="442" spans="1:2" s="1" customFormat="1" x14ac:dyDescent="0.3">
      <c r="A442" s="8"/>
      <c r="B442"/>
    </row>
    <row r="443" spans="1:2" s="1" customFormat="1" x14ac:dyDescent="0.3">
      <c r="A443" s="8"/>
      <c r="B443"/>
    </row>
    <row r="444" spans="1:2" s="1" customFormat="1" x14ac:dyDescent="0.3">
      <c r="A444" s="8"/>
      <c r="B444"/>
    </row>
    <row r="445" spans="1:2" s="1" customFormat="1" x14ac:dyDescent="0.3">
      <c r="A445" s="8"/>
      <c r="B445"/>
    </row>
    <row r="446" spans="1:2" s="1" customFormat="1" x14ac:dyDescent="0.3">
      <c r="A446" s="8"/>
      <c r="B446"/>
    </row>
    <row r="447" spans="1:2" s="1" customFormat="1" x14ac:dyDescent="0.3">
      <c r="A447" s="8"/>
      <c r="B447"/>
    </row>
    <row r="448" spans="1:2" s="1" customFormat="1" x14ac:dyDescent="0.3">
      <c r="A448" s="8"/>
      <c r="B448"/>
    </row>
    <row r="449" spans="1:2" s="1" customFormat="1" x14ac:dyDescent="0.3">
      <c r="A449" s="8"/>
      <c r="B449"/>
    </row>
    <row r="450" spans="1:2" s="1" customFormat="1" x14ac:dyDescent="0.3">
      <c r="A450" s="8"/>
      <c r="B450"/>
    </row>
    <row r="451" spans="1:2" s="1" customFormat="1" x14ac:dyDescent="0.3">
      <c r="A451" s="8"/>
      <c r="B451"/>
    </row>
    <row r="452" spans="1:2" s="1" customFormat="1" x14ac:dyDescent="0.3">
      <c r="A452" s="8"/>
      <c r="B452"/>
    </row>
    <row r="453" spans="1:2" s="1" customFormat="1" x14ac:dyDescent="0.3">
      <c r="A453" s="8"/>
      <c r="B453"/>
    </row>
    <row r="454" spans="1:2" s="1" customFormat="1" x14ac:dyDescent="0.3">
      <c r="A454" s="8"/>
      <c r="B454"/>
    </row>
    <row r="455" spans="1:2" s="1" customFormat="1" x14ac:dyDescent="0.3">
      <c r="A455" s="8"/>
      <c r="B455"/>
    </row>
    <row r="456" spans="1:2" s="1" customFormat="1" x14ac:dyDescent="0.3">
      <c r="A456" s="8"/>
      <c r="B456"/>
    </row>
    <row r="457" spans="1:2" s="1" customFormat="1" x14ac:dyDescent="0.3">
      <c r="A457" s="8"/>
      <c r="B457"/>
    </row>
    <row r="458" spans="1:2" s="1" customFormat="1" x14ac:dyDescent="0.3">
      <c r="A458" s="8"/>
      <c r="B458"/>
    </row>
    <row r="459" spans="1:2" s="1" customFormat="1" x14ac:dyDescent="0.3">
      <c r="A459" s="8"/>
      <c r="B459"/>
    </row>
    <row r="460" spans="1:2" s="1" customFormat="1" x14ac:dyDescent="0.3">
      <c r="A460" s="8"/>
      <c r="B460"/>
    </row>
    <row r="461" spans="1:2" s="1" customFormat="1" x14ac:dyDescent="0.3">
      <c r="A461" s="8"/>
      <c r="B461"/>
    </row>
    <row r="462" spans="1:2" s="1" customFormat="1" x14ac:dyDescent="0.3">
      <c r="A462" s="8"/>
      <c r="B462"/>
    </row>
    <row r="463" spans="1:2" s="1" customFormat="1" x14ac:dyDescent="0.3">
      <c r="A463" s="8"/>
      <c r="B463"/>
    </row>
    <row r="464" spans="1:2" s="1" customFormat="1" x14ac:dyDescent="0.3">
      <c r="A464" s="8"/>
      <c r="B464"/>
    </row>
    <row r="465" spans="1:2" s="1" customFormat="1" x14ac:dyDescent="0.3">
      <c r="A465" s="8"/>
      <c r="B465"/>
    </row>
    <row r="466" spans="1:2" s="1" customFormat="1" x14ac:dyDescent="0.3">
      <c r="A466" s="8"/>
      <c r="B466"/>
    </row>
    <row r="467" spans="1:2" s="1" customFormat="1" x14ac:dyDescent="0.3">
      <c r="A467" s="8"/>
      <c r="B467"/>
    </row>
    <row r="468" spans="1:2" s="1" customFormat="1" x14ac:dyDescent="0.3">
      <c r="A468" s="8"/>
      <c r="B468"/>
    </row>
    <row r="469" spans="1:2" s="1" customFormat="1" x14ac:dyDescent="0.3">
      <c r="A469" s="8"/>
      <c r="B469"/>
    </row>
    <row r="470" spans="1:2" s="1" customFormat="1" x14ac:dyDescent="0.3">
      <c r="A470" s="8"/>
      <c r="B470"/>
    </row>
    <row r="471" spans="1:2" s="1" customFormat="1" x14ac:dyDescent="0.3">
      <c r="A471" s="8"/>
      <c r="B471"/>
    </row>
    <row r="472" spans="1:2" s="1" customFormat="1" x14ac:dyDescent="0.3">
      <c r="A472" s="8"/>
      <c r="B472"/>
    </row>
    <row r="473" spans="1:2" s="1" customFormat="1" x14ac:dyDescent="0.3">
      <c r="A473" s="8"/>
      <c r="B473"/>
    </row>
    <row r="474" spans="1:2" s="1" customFormat="1" x14ac:dyDescent="0.3">
      <c r="A474" s="8"/>
      <c r="B474"/>
    </row>
    <row r="475" spans="1:2" s="1" customFormat="1" x14ac:dyDescent="0.3">
      <c r="A475" s="8"/>
      <c r="B475"/>
    </row>
    <row r="476" spans="1:2" s="1" customFormat="1" x14ac:dyDescent="0.3">
      <c r="A476" s="8"/>
      <c r="B476"/>
    </row>
    <row r="477" spans="1:2" s="1" customFormat="1" x14ac:dyDescent="0.3">
      <c r="A477" s="8"/>
      <c r="B477"/>
    </row>
    <row r="478" spans="1:2" s="1" customFormat="1" x14ac:dyDescent="0.3">
      <c r="A478" s="8"/>
      <c r="B478"/>
    </row>
    <row r="479" spans="1:2" s="1" customFormat="1" x14ac:dyDescent="0.3">
      <c r="A479" s="8"/>
      <c r="B479"/>
    </row>
    <row r="480" spans="1:2" s="1" customFormat="1" x14ac:dyDescent="0.3">
      <c r="A480" s="8"/>
      <c r="B480"/>
    </row>
    <row r="481" spans="1:2" s="1" customFormat="1" x14ac:dyDescent="0.3">
      <c r="A481" s="8"/>
      <c r="B481"/>
    </row>
    <row r="482" spans="1:2" s="1" customFormat="1" x14ac:dyDescent="0.3">
      <c r="A482" s="8"/>
      <c r="B482"/>
    </row>
    <row r="483" spans="1:2" s="1" customFormat="1" x14ac:dyDescent="0.3">
      <c r="A483" s="8"/>
      <c r="B483"/>
    </row>
    <row r="484" spans="1:2" s="1" customFormat="1" x14ac:dyDescent="0.3">
      <c r="A484" s="8"/>
      <c r="B484"/>
    </row>
    <row r="485" spans="1:2" s="1" customFormat="1" x14ac:dyDescent="0.3">
      <c r="A485" s="8"/>
      <c r="B485"/>
    </row>
    <row r="486" spans="1:2" s="1" customFormat="1" x14ac:dyDescent="0.3">
      <c r="A486" s="8"/>
      <c r="B486"/>
    </row>
    <row r="487" spans="1:2" s="1" customFormat="1" x14ac:dyDescent="0.3">
      <c r="A487" s="8"/>
      <c r="B487"/>
    </row>
    <row r="488" spans="1:2" s="1" customFormat="1" x14ac:dyDescent="0.3">
      <c r="A488" s="8"/>
      <c r="B488"/>
    </row>
    <row r="489" spans="1:2" s="1" customFormat="1" x14ac:dyDescent="0.3">
      <c r="A489" s="8"/>
      <c r="B489"/>
    </row>
    <row r="490" spans="1:2" s="1" customFormat="1" x14ac:dyDescent="0.3">
      <c r="A490" s="8"/>
      <c r="B490"/>
    </row>
    <row r="491" spans="1:2" s="1" customFormat="1" x14ac:dyDescent="0.3">
      <c r="A491" s="8"/>
      <c r="B491"/>
    </row>
    <row r="492" spans="1:2" s="1" customFormat="1" x14ac:dyDescent="0.3">
      <c r="A492" s="8"/>
      <c r="B492"/>
    </row>
    <row r="493" spans="1:2" s="1" customFormat="1" x14ac:dyDescent="0.3">
      <c r="A493" s="8"/>
      <c r="B493"/>
    </row>
    <row r="494" spans="1:2" s="1" customFormat="1" x14ac:dyDescent="0.3">
      <c r="A494" s="8"/>
      <c r="B494"/>
    </row>
    <row r="495" spans="1:2" s="1" customFormat="1" x14ac:dyDescent="0.3">
      <c r="A495" s="8"/>
      <c r="B495"/>
    </row>
    <row r="496" spans="1:2" s="1" customFormat="1" x14ac:dyDescent="0.3">
      <c r="A496" s="8"/>
      <c r="B496"/>
    </row>
    <row r="497" spans="1:2" s="1" customFormat="1" x14ac:dyDescent="0.3">
      <c r="A497" s="8"/>
      <c r="B497"/>
    </row>
    <row r="498" spans="1:2" s="1" customFormat="1" x14ac:dyDescent="0.3">
      <c r="A498" s="8"/>
      <c r="B498"/>
    </row>
    <row r="499" spans="1:2" s="1" customFormat="1" x14ac:dyDescent="0.3">
      <c r="A499" s="8"/>
      <c r="B499"/>
    </row>
    <row r="500" spans="1:2" s="1" customFormat="1" x14ac:dyDescent="0.3">
      <c r="A500" s="8"/>
      <c r="B500"/>
    </row>
    <row r="501" spans="1:2" s="1" customFormat="1" x14ac:dyDescent="0.3">
      <c r="A501" s="8"/>
      <c r="B501"/>
    </row>
    <row r="502" spans="1:2" s="1" customFormat="1" x14ac:dyDescent="0.3">
      <c r="A502" s="8"/>
      <c r="B502"/>
    </row>
    <row r="503" spans="1:2" s="1" customFormat="1" x14ac:dyDescent="0.3">
      <c r="A503" s="8"/>
      <c r="B503"/>
    </row>
    <row r="504" spans="1:2" s="1" customFormat="1" x14ac:dyDescent="0.3">
      <c r="A504" s="8"/>
      <c r="B504"/>
    </row>
    <row r="505" spans="1:2" s="1" customFormat="1" x14ac:dyDescent="0.3">
      <c r="A505" s="8"/>
      <c r="B505"/>
    </row>
    <row r="506" spans="1:2" s="1" customFormat="1" x14ac:dyDescent="0.3">
      <c r="A506" s="8"/>
      <c r="B506"/>
    </row>
    <row r="507" spans="1:2" s="1" customFormat="1" x14ac:dyDescent="0.3">
      <c r="A507" s="8"/>
      <c r="B507"/>
    </row>
    <row r="508" spans="1:2" s="1" customFormat="1" x14ac:dyDescent="0.3">
      <c r="A508" s="8"/>
      <c r="B508"/>
    </row>
    <row r="509" spans="1:2" s="1" customFormat="1" x14ac:dyDescent="0.3">
      <c r="A509" s="8"/>
      <c r="B509"/>
    </row>
    <row r="510" spans="1:2" s="1" customFormat="1" x14ac:dyDescent="0.3">
      <c r="A510" s="8"/>
      <c r="B510"/>
    </row>
    <row r="511" spans="1:2" s="1" customFormat="1" x14ac:dyDescent="0.3">
      <c r="A511" s="8"/>
      <c r="B511"/>
    </row>
    <row r="512" spans="1:2" s="1" customFormat="1" x14ac:dyDescent="0.3">
      <c r="A512" s="8"/>
      <c r="B512"/>
    </row>
    <row r="513" spans="1:2" s="1" customFormat="1" x14ac:dyDescent="0.3">
      <c r="A513" s="8"/>
      <c r="B513"/>
    </row>
    <row r="514" spans="1:2" s="1" customFormat="1" x14ac:dyDescent="0.3">
      <c r="A514" s="8"/>
      <c r="B514"/>
    </row>
    <row r="515" spans="1:2" s="1" customFormat="1" x14ac:dyDescent="0.3">
      <c r="A515" s="8"/>
      <c r="B515"/>
    </row>
    <row r="516" spans="1:2" s="1" customFormat="1" x14ac:dyDescent="0.3">
      <c r="A516" s="8"/>
      <c r="B516"/>
    </row>
    <row r="517" spans="1:2" s="1" customFormat="1" x14ac:dyDescent="0.3">
      <c r="A517" s="8"/>
      <c r="B517"/>
    </row>
    <row r="518" spans="1:2" s="1" customFormat="1" x14ac:dyDescent="0.3">
      <c r="A518" s="8"/>
      <c r="B518"/>
    </row>
    <row r="519" spans="1:2" s="1" customFormat="1" x14ac:dyDescent="0.3">
      <c r="A519" s="8"/>
      <c r="B519"/>
    </row>
    <row r="520" spans="1:2" s="1" customFormat="1" x14ac:dyDescent="0.3">
      <c r="A520" s="8"/>
      <c r="B520"/>
    </row>
    <row r="521" spans="1:2" s="1" customFormat="1" x14ac:dyDescent="0.3">
      <c r="A521" s="8"/>
      <c r="B521"/>
    </row>
    <row r="522" spans="1:2" s="1" customFormat="1" x14ac:dyDescent="0.3">
      <c r="A522" s="8"/>
      <c r="B522"/>
    </row>
    <row r="523" spans="1:2" x14ac:dyDescent="0.3">
      <c r="A523" s="8"/>
    </row>
    <row r="524" spans="1:2" x14ac:dyDescent="0.3">
      <c r="A524" s="8"/>
    </row>
    <row r="525" spans="1:2" x14ac:dyDescent="0.3">
      <c r="A525" s="8"/>
    </row>
    <row r="526" spans="1:2" x14ac:dyDescent="0.3">
      <c r="A526" s="8"/>
    </row>
    <row r="527" spans="1:2" x14ac:dyDescent="0.3">
      <c r="A527" s="8"/>
    </row>
    <row r="528" spans="1:2" x14ac:dyDescent="0.3">
      <c r="A528" s="8"/>
    </row>
    <row r="529" spans="1:1" x14ac:dyDescent="0.3">
      <c r="A529" s="8"/>
    </row>
    <row r="530" spans="1:1" x14ac:dyDescent="0.3">
      <c r="A530" s="8"/>
    </row>
    <row r="531" spans="1:1" x14ac:dyDescent="0.3">
      <c r="A531" s="8"/>
    </row>
    <row r="532" spans="1:1" x14ac:dyDescent="0.3">
      <c r="A532" s="8"/>
    </row>
    <row r="533" spans="1:1" x14ac:dyDescent="0.3">
      <c r="A533" s="8"/>
    </row>
    <row r="534" spans="1:1" x14ac:dyDescent="0.3">
      <c r="A534" s="8"/>
    </row>
    <row r="535" spans="1:1" x14ac:dyDescent="0.3">
      <c r="A535" s="8"/>
    </row>
    <row r="536" spans="1:1" x14ac:dyDescent="0.3">
      <c r="A536" s="8"/>
    </row>
    <row r="537" spans="1:1" x14ac:dyDescent="0.3">
      <c r="A537" s="8"/>
    </row>
    <row r="538" spans="1:1" x14ac:dyDescent="0.3">
      <c r="A538" s="8"/>
    </row>
    <row r="539" spans="1:1" x14ac:dyDescent="0.3">
      <c r="A539" s="8"/>
    </row>
    <row r="540" spans="1:1" x14ac:dyDescent="0.3">
      <c r="A540" s="8"/>
    </row>
    <row r="541" spans="1:1" x14ac:dyDescent="0.3">
      <c r="A541" s="8"/>
    </row>
    <row r="542" spans="1:1" x14ac:dyDescent="0.3">
      <c r="A542" s="8"/>
    </row>
    <row r="543" spans="1:1" x14ac:dyDescent="0.3">
      <c r="A543" s="8"/>
    </row>
    <row r="544" spans="1:1" x14ac:dyDescent="0.3">
      <c r="A544" s="8"/>
    </row>
    <row r="545" spans="1:1" x14ac:dyDescent="0.3">
      <c r="A545" s="8"/>
    </row>
    <row r="546" spans="1:1" x14ac:dyDescent="0.3">
      <c r="A546" s="8"/>
    </row>
    <row r="547" spans="1:1" x14ac:dyDescent="0.3">
      <c r="A547" s="8"/>
    </row>
  </sheetData>
  <autoFilter ref="A11:E288" xr:uid="{00000000-0009-0000-0000-000000000000}"/>
  <mergeCells count="4">
    <mergeCell ref="C4:E4"/>
    <mergeCell ref="A9:E9"/>
    <mergeCell ref="A8:E8"/>
    <mergeCell ref="A7:E7"/>
  </mergeCells>
  <pageMargins left="0.59055118110236227" right="0.39370078740157483" top="0.78740157480314965" bottom="0.78740157480314965" header="0.51181102362204722" footer="0.51181102362204722"/>
  <pageSetup paperSize="9" scale="6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 2024Г</vt:lpstr>
      <vt:lpstr>'ДОХОДЫ  2024Г'!Область_печати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Комитет финансов</cp:lastModifiedBy>
  <cp:lastPrinted>2025-02-19T00:32:13Z</cp:lastPrinted>
  <dcterms:created xsi:type="dcterms:W3CDTF">2022-10-20T04:09:15Z</dcterms:created>
  <dcterms:modified xsi:type="dcterms:W3CDTF">2025-02-19T00:33:22Z</dcterms:modified>
</cp:coreProperties>
</file>